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jones\Documents\"/>
    </mc:Choice>
  </mc:AlternateContent>
  <xr:revisionPtr revIDLastSave="0" documentId="8_{716CB91E-8503-42FD-85A4-EFA4E8E29AB6}" xr6:coauthVersionLast="47" xr6:coauthVersionMax="47" xr10:uidLastSave="{00000000-0000-0000-0000-000000000000}"/>
  <bookViews>
    <workbookView xWindow="-120" yWindow="-120" windowWidth="38640" windowHeight="23520" xr2:uid="{F65E85D3-5286-49F4-9A96-B7626D2FCADC}"/>
  </bookViews>
  <sheets>
    <sheet name="voltage vs time" sheetId="2" r:id="rId1"/>
    <sheet name="charge time left vs V by cell" sheetId="3" r:id="rId2"/>
    <sheet name="charge time left vs v by pack" sheetId="4" r:id="rId3"/>
    <sheet name="dat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G85" i="1"/>
  <c r="C85" i="1"/>
  <c r="G84" i="1"/>
  <c r="E84" i="1"/>
  <c r="C84" i="1"/>
  <c r="G83" i="1"/>
  <c r="E83" i="1"/>
  <c r="C83" i="1"/>
  <c r="A83" i="1"/>
  <c r="G82" i="1"/>
  <c r="E82" i="1"/>
  <c r="C82" i="1"/>
  <c r="A82" i="1"/>
  <c r="G81" i="1"/>
  <c r="E81" i="1"/>
  <c r="C81" i="1"/>
  <c r="A81" i="1"/>
  <c r="G80" i="1"/>
  <c r="E80" i="1"/>
  <c r="C80" i="1"/>
  <c r="A80" i="1"/>
  <c r="G79" i="1"/>
  <c r="E79" i="1"/>
  <c r="C79" i="1"/>
  <c r="A79" i="1"/>
  <c r="G78" i="1"/>
  <c r="E78" i="1"/>
  <c r="C78" i="1"/>
  <c r="A78" i="1"/>
  <c r="G77" i="1"/>
  <c r="E77" i="1"/>
  <c r="C77" i="1"/>
  <c r="A77" i="1"/>
  <c r="G76" i="1"/>
  <c r="E76" i="1"/>
  <c r="C76" i="1"/>
  <c r="A76" i="1"/>
  <c r="G75" i="1"/>
  <c r="E75" i="1"/>
  <c r="C75" i="1"/>
  <c r="A75" i="1"/>
  <c r="G74" i="1"/>
  <c r="E74" i="1"/>
  <c r="C74" i="1"/>
  <c r="A74" i="1"/>
  <c r="G73" i="1"/>
  <c r="E73" i="1"/>
  <c r="C73" i="1"/>
  <c r="A73" i="1"/>
  <c r="G72" i="1"/>
  <c r="E72" i="1"/>
  <c r="C72" i="1"/>
  <c r="A72" i="1"/>
  <c r="G71" i="1"/>
  <c r="E71" i="1"/>
  <c r="C71" i="1"/>
  <c r="A71" i="1"/>
  <c r="G70" i="1"/>
  <c r="E70" i="1"/>
  <c r="C70" i="1"/>
  <c r="A70" i="1"/>
  <c r="G69" i="1"/>
  <c r="E69" i="1"/>
  <c r="C69" i="1"/>
  <c r="A69" i="1"/>
  <c r="G68" i="1"/>
  <c r="E68" i="1"/>
  <c r="C68" i="1"/>
  <c r="A68" i="1"/>
  <c r="G67" i="1"/>
  <c r="E67" i="1"/>
  <c r="C67" i="1"/>
  <c r="A67" i="1"/>
  <c r="C66" i="1"/>
  <c r="I59" i="1"/>
  <c r="H59" i="1"/>
  <c r="G59" i="1"/>
  <c r="F59" i="1"/>
  <c r="E59" i="1"/>
  <c r="D59" i="1"/>
  <c r="C59" i="1"/>
  <c r="B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G66" i="1" s="1"/>
  <c r="D38" i="1"/>
  <c r="E66" i="1" s="1"/>
  <c r="C38" i="1"/>
  <c r="B38" i="1"/>
  <c r="A66" i="1" s="1"/>
  <c r="G7" i="1"/>
  <c r="A38" i="1" s="1"/>
  <c r="G6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F8" i="1" l="1"/>
  <c r="G8" i="1" s="1"/>
  <c r="A39" i="1" s="1"/>
  <c r="F9" i="1"/>
  <c r="G9" i="1" s="1"/>
  <c r="A40" i="1" s="1"/>
  <c r="F10" i="1"/>
  <c r="G10" i="1" s="1"/>
  <c r="A41" i="1" s="1"/>
  <c r="F12" i="1" l="1"/>
  <c r="F22" i="1" s="1"/>
  <c r="F17" i="1" l="1"/>
  <c r="G17" i="1" s="1"/>
  <c r="A46" i="1" s="1"/>
  <c r="F19" i="1"/>
  <c r="G19" i="1" s="1"/>
  <c r="A48" i="1" s="1"/>
  <c r="G12" i="1"/>
  <c r="A42" i="1" s="1"/>
  <c r="F21" i="1"/>
  <c r="G21" i="1" s="1"/>
  <c r="A50" i="1" s="1"/>
  <c r="F14" i="1"/>
  <c r="G14" i="1" s="1"/>
  <c r="A43" i="1" s="1"/>
  <c r="F18" i="1"/>
  <c r="G18" i="1" s="1"/>
  <c r="A47" i="1" s="1"/>
  <c r="F15" i="1"/>
  <c r="G15" i="1" s="1"/>
  <c r="A44" i="1" s="1"/>
  <c r="F16" i="1"/>
  <c r="G16" i="1" s="1"/>
  <c r="A45" i="1" s="1"/>
  <c r="F20" i="1"/>
  <c r="G20" i="1" s="1"/>
  <c r="A49" i="1" s="1"/>
  <c r="F29" i="1"/>
  <c r="G29" i="1" s="1"/>
  <c r="A56" i="1" s="1"/>
  <c r="G22" i="1"/>
  <c r="F26" i="1"/>
  <c r="G26" i="1" s="1"/>
  <c r="A53" i="1" s="1"/>
  <c r="F24" i="1"/>
  <c r="G24" i="1" s="1"/>
  <c r="A51" i="1" s="1"/>
  <c r="F25" i="1"/>
  <c r="G25" i="1" s="1"/>
  <c r="A52" i="1" s="1"/>
  <c r="F28" i="1"/>
  <c r="G28" i="1" s="1"/>
  <c r="A55" i="1" s="1"/>
  <c r="F30" i="1"/>
  <c r="G30" i="1" s="1"/>
  <c r="A57" i="1" s="1"/>
  <c r="F31" i="1"/>
  <c r="G31" i="1" s="1"/>
  <c r="A58" i="1" s="1"/>
  <c r="F32" i="1"/>
  <c r="G32" i="1" s="1"/>
  <c r="A59" i="1" s="1"/>
  <c r="F27" i="1"/>
  <c r="G27" i="1" s="1"/>
  <c r="A54" i="1" s="1"/>
</calcChain>
</file>

<file path=xl/sharedStrings.xml><?xml version="1.0" encoding="utf-8"?>
<sst xmlns="http://schemas.openxmlformats.org/spreadsheetml/2006/main" count="80" uniqueCount="59">
  <si>
    <t xml:space="preserve">Mower Batts 20260303 </t>
  </si>
  <si>
    <t>total</t>
  </si>
  <si>
    <t>then_shut_off</t>
  </si>
  <si>
    <t>at_rest</t>
  </si>
  <si>
    <t>start_charge</t>
  </si>
  <si>
    <t>unplugged</t>
  </si>
  <si>
    <t>restart</t>
  </si>
  <si>
    <t>then_unplugged</t>
  </si>
  <si>
    <t>plugged_in</t>
  </si>
  <si>
    <t>note</t>
  </si>
  <si>
    <t>elapsed time, min</t>
  </si>
  <si>
    <t>6:15PM</t>
  </si>
  <si>
    <t>6:18PM</t>
  </si>
  <si>
    <t>7:18PM</t>
  </si>
  <si>
    <t>10:46PM</t>
  </si>
  <si>
    <t>11:36PM</t>
  </si>
  <si>
    <t>8:06AM</t>
  </si>
  <si>
    <t>9:45AM</t>
  </si>
  <si>
    <t>3:16PM</t>
  </si>
  <si>
    <t>4:16PM</t>
  </si>
  <si>
    <t>5:19PM</t>
  </si>
  <si>
    <t>7:11PM</t>
  </si>
  <si>
    <t>7:58PM</t>
  </si>
  <si>
    <t>8:33PM</t>
  </si>
  <si>
    <t>9:33PM</t>
  </si>
  <si>
    <t>10:04PM</t>
  </si>
  <si>
    <t>10:33PM</t>
  </si>
  <si>
    <t>3:00PM</t>
  </si>
  <si>
    <t>3:29PM</t>
  </si>
  <si>
    <t>3:59PM</t>
  </si>
  <si>
    <t>4:32PM</t>
  </si>
  <si>
    <t>4:59PM</t>
  </si>
  <si>
    <t>5:32PM</t>
  </si>
  <si>
    <t>6:06PM</t>
  </si>
  <si>
    <t>6:33PM</t>
  </si>
  <si>
    <t>7:01PM</t>
  </si>
  <si>
    <t>7:28PM</t>
  </si>
  <si>
    <t>hour</t>
  </si>
  <si>
    <t>minute</t>
  </si>
  <si>
    <t>date</t>
  </si>
  <si>
    <t>minute of day</t>
  </si>
  <si>
    <t>hours</t>
  </si>
  <si>
    <t>voltage vs time</t>
  </si>
  <si>
    <t>Cell 1</t>
  </si>
  <si>
    <t>Cell 2</t>
  </si>
  <si>
    <t>voltage</t>
  </si>
  <si>
    <t>Cell 3</t>
  </si>
  <si>
    <t>Cell 4</t>
  </si>
  <si>
    <t>Cell 5</t>
  </si>
  <si>
    <t>Cell 6</t>
  </si>
  <si>
    <t>Cell 7</t>
  </si>
  <si>
    <t>Cell 8</t>
  </si>
  <si>
    <t>full charge target</t>
  </si>
  <si>
    <t>time to 3.65V</t>
  </si>
  <si>
    <t>V</t>
  </si>
  <si>
    <t>time, hts</t>
  </si>
  <si>
    <t>by cell</t>
  </si>
  <si>
    <t>using average cell 3 x 8</t>
  </si>
  <si>
    <t>cell 3 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</si>
</sst>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horizontal="left"/>
    </xf>
    <xf numFmtId="1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e-Mower</a:t>
            </a:r>
            <a:r>
              <a:rPr lang="en-US" baseline="0"/>
              <a:t> Charging March 3-5 2026  LFP 2p 8s 24V  8 Ah 19h charge time  ~0.42 amps </a:t>
            </a:r>
          </a:p>
          <a:p>
            <a:pPr>
              <a:defRPr/>
            </a:pPr>
            <a:r>
              <a:rPr lang="en-US" sz="1000" baseline="0"/>
              <a:t>Cell Banks 5 and 7 would benefit from 3 more hours of additional charge balancing; cell bank 8 2 hours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Cell Bank 1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data!$B$38:$B$59</c:f>
              <c:numCache>
                <c:formatCode>General</c:formatCode>
                <c:ptCount val="22"/>
                <c:pt idx="0">
                  <c:v>2.75</c:v>
                </c:pt>
                <c:pt idx="1">
                  <c:v>3.19</c:v>
                </c:pt>
                <c:pt idx="2">
                  <c:v>3.3069999999999999</c:v>
                </c:pt>
                <c:pt idx="3">
                  <c:v>3.3279999999999998</c:v>
                </c:pt>
                <c:pt idx="4">
                  <c:v>3.3439999999999999</c:v>
                </c:pt>
                <c:pt idx="5">
                  <c:v>3.347</c:v>
                </c:pt>
                <c:pt idx="6">
                  <c:v>3.3490000000000002</c:v>
                </c:pt>
                <c:pt idx="7">
                  <c:v>3.3570000000000002</c:v>
                </c:pt>
                <c:pt idx="8">
                  <c:v>3.3690000000000002</c:v>
                </c:pt>
                <c:pt idx="9">
                  <c:v>3.3849999999999998</c:v>
                </c:pt>
                <c:pt idx="10">
                  <c:v>3.407</c:v>
                </c:pt>
                <c:pt idx="11">
                  <c:v>3.4590000000000001</c:v>
                </c:pt>
                <c:pt idx="12">
                  <c:v>3.4870000000000001</c:v>
                </c:pt>
                <c:pt idx="13">
                  <c:v>3.5779999999999998</c:v>
                </c:pt>
                <c:pt idx="14">
                  <c:v>3.5859999999999999</c:v>
                </c:pt>
                <c:pt idx="15">
                  <c:v>3.593</c:v>
                </c:pt>
                <c:pt idx="16">
                  <c:v>3.6070000000000002</c:v>
                </c:pt>
                <c:pt idx="17">
                  <c:v>3.65</c:v>
                </c:pt>
                <c:pt idx="18">
                  <c:v>3.6960000000000002</c:v>
                </c:pt>
                <c:pt idx="19">
                  <c:v>3.7490000000000001</c:v>
                </c:pt>
                <c:pt idx="20">
                  <c:v>3.8250000000000002</c:v>
                </c:pt>
                <c:pt idx="21">
                  <c:v>3.7440000000000002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D5-45CE-8BFD-5FC0D7587245}"/>
            </c:ext>
          </c:extLst>
        </c:ser>
        <c:ser>
          <c:idx val="1"/>
          <c:order val="1"/>
          <c:tx>
            <c:v>Cell Bank 2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data!$C$38:$C$59</c:f>
              <c:numCache>
                <c:formatCode>General</c:formatCode>
                <c:ptCount val="22"/>
                <c:pt idx="0">
                  <c:v>2.89</c:v>
                </c:pt>
                <c:pt idx="1">
                  <c:v>3.22</c:v>
                </c:pt>
                <c:pt idx="2">
                  <c:v>3.3050000000000002</c:v>
                </c:pt>
                <c:pt idx="3">
                  <c:v>3.3260000000000001</c:v>
                </c:pt>
                <c:pt idx="4">
                  <c:v>3.34</c:v>
                </c:pt>
                <c:pt idx="5">
                  <c:v>3.343</c:v>
                </c:pt>
                <c:pt idx="6">
                  <c:v>3.343</c:v>
                </c:pt>
                <c:pt idx="7">
                  <c:v>3.3479999999999999</c:v>
                </c:pt>
                <c:pt idx="8">
                  <c:v>3.3540000000000001</c:v>
                </c:pt>
                <c:pt idx="9">
                  <c:v>3.3639999999999999</c:v>
                </c:pt>
                <c:pt idx="10">
                  <c:v>3.3759999999999999</c:v>
                </c:pt>
                <c:pt idx="11">
                  <c:v>3.4129999999999998</c:v>
                </c:pt>
                <c:pt idx="12">
                  <c:v>3.4329999999999998</c:v>
                </c:pt>
                <c:pt idx="13">
                  <c:v>3.5209999999999999</c:v>
                </c:pt>
                <c:pt idx="14">
                  <c:v>3.5270000000000001</c:v>
                </c:pt>
                <c:pt idx="15">
                  <c:v>3.53</c:v>
                </c:pt>
                <c:pt idx="16">
                  <c:v>3.5390000000000001</c:v>
                </c:pt>
                <c:pt idx="17">
                  <c:v>3.5750000000000002</c:v>
                </c:pt>
                <c:pt idx="18">
                  <c:v>3.6139999999999999</c:v>
                </c:pt>
                <c:pt idx="19">
                  <c:v>3.657</c:v>
                </c:pt>
                <c:pt idx="20">
                  <c:v>3.72</c:v>
                </c:pt>
                <c:pt idx="21">
                  <c:v>3.6429999999999998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D5-45CE-8BFD-5FC0D7587245}"/>
            </c:ext>
          </c:extLst>
        </c:ser>
        <c:ser>
          <c:idx val="2"/>
          <c:order val="2"/>
          <c:tx>
            <c:v>Cell Bank 3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data!$D$38:$D$59</c:f>
              <c:numCache>
                <c:formatCode>General</c:formatCode>
                <c:ptCount val="22"/>
                <c:pt idx="0">
                  <c:v>2.78</c:v>
                </c:pt>
                <c:pt idx="1">
                  <c:v>3.21</c:v>
                </c:pt>
                <c:pt idx="2">
                  <c:v>3.3090000000000002</c:v>
                </c:pt>
                <c:pt idx="3">
                  <c:v>3.3290000000000002</c:v>
                </c:pt>
                <c:pt idx="4">
                  <c:v>3.3420000000000001</c:v>
                </c:pt>
                <c:pt idx="5">
                  <c:v>3.3439999999999999</c:v>
                </c:pt>
                <c:pt idx="6">
                  <c:v>3.3439999999999999</c:v>
                </c:pt>
                <c:pt idx="7">
                  <c:v>3.3490000000000002</c:v>
                </c:pt>
                <c:pt idx="8">
                  <c:v>3.3570000000000002</c:v>
                </c:pt>
                <c:pt idx="9">
                  <c:v>3.3740000000000001</c:v>
                </c:pt>
                <c:pt idx="10">
                  <c:v>3.391</c:v>
                </c:pt>
                <c:pt idx="11">
                  <c:v>3.4169999999999998</c:v>
                </c:pt>
                <c:pt idx="12">
                  <c:v>3.4350000000000001</c:v>
                </c:pt>
                <c:pt idx="13">
                  <c:v>3.5310000000000001</c:v>
                </c:pt>
                <c:pt idx="14">
                  <c:v>3.5409999999999999</c:v>
                </c:pt>
                <c:pt idx="15">
                  <c:v>3.548</c:v>
                </c:pt>
                <c:pt idx="16">
                  <c:v>3.5609999999999999</c:v>
                </c:pt>
                <c:pt idx="17">
                  <c:v>3.6070000000000002</c:v>
                </c:pt>
                <c:pt idx="18">
                  <c:v>3.6579999999999999</c:v>
                </c:pt>
                <c:pt idx="19">
                  <c:v>3.7160000000000002</c:v>
                </c:pt>
                <c:pt idx="20">
                  <c:v>3.8029999999999999</c:v>
                </c:pt>
                <c:pt idx="21">
                  <c:v>3.6970000000000001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D5-45CE-8BFD-5FC0D7587245}"/>
            </c:ext>
          </c:extLst>
        </c:ser>
        <c:ser>
          <c:idx val="3"/>
          <c:order val="3"/>
          <c:tx>
            <c:v>Cell Bank 4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data!$E$38:$E$59</c:f>
              <c:numCache>
                <c:formatCode>General</c:formatCode>
                <c:ptCount val="22"/>
                <c:pt idx="0">
                  <c:v>2.8</c:v>
                </c:pt>
                <c:pt idx="1">
                  <c:v>3.21</c:v>
                </c:pt>
                <c:pt idx="2">
                  <c:v>3.3029999999999999</c:v>
                </c:pt>
                <c:pt idx="3">
                  <c:v>3.323</c:v>
                </c:pt>
                <c:pt idx="4">
                  <c:v>3.3359999999999999</c:v>
                </c:pt>
                <c:pt idx="5">
                  <c:v>3.3340000000000001</c:v>
                </c:pt>
                <c:pt idx="6">
                  <c:v>3.3370000000000002</c:v>
                </c:pt>
                <c:pt idx="7">
                  <c:v>3.3410000000000002</c:v>
                </c:pt>
                <c:pt idx="8">
                  <c:v>3.347</c:v>
                </c:pt>
                <c:pt idx="9">
                  <c:v>3.3580000000000001</c:v>
                </c:pt>
                <c:pt idx="10">
                  <c:v>3.3690000000000002</c:v>
                </c:pt>
                <c:pt idx="11">
                  <c:v>3.3929999999999998</c:v>
                </c:pt>
                <c:pt idx="12">
                  <c:v>3.4060000000000001</c:v>
                </c:pt>
                <c:pt idx="13">
                  <c:v>3.4769999999999999</c:v>
                </c:pt>
                <c:pt idx="14">
                  <c:v>3.492</c:v>
                </c:pt>
                <c:pt idx="15">
                  <c:v>3.504</c:v>
                </c:pt>
                <c:pt idx="16">
                  <c:v>3.5209999999999999</c:v>
                </c:pt>
                <c:pt idx="17">
                  <c:v>3.5680000000000001</c:v>
                </c:pt>
                <c:pt idx="18">
                  <c:v>3.6219999999999999</c:v>
                </c:pt>
                <c:pt idx="19">
                  <c:v>3.6789999999999998</c:v>
                </c:pt>
                <c:pt idx="20">
                  <c:v>3.762</c:v>
                </c:pt>
                <c:pt idx="21">
                  <c:v>3.677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D5-45CE-8BFD-5FC0D7587245}"/>
            </c:ext>
          </c:extLst>
        </c:ser>
        <c:ser>
          <c:idx val="4"/>
          <c:order val="4"/>
          <c:tx>
            <c:v>Cell Bank 5</c:v>
          </c:tx>
          <c:spPr>
            <a:ln w="1905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data!$F$38:$F$59</c:f>
              <c:numCache>
                <c:formatCode>General</c:formatCode>
                <c:ptCount val="22"/>
                <c:pt idx="0">
                  <c:v>1.82</c:v>
                </c:pt>
                <c:pt idx="1">
                  <c:v>3.03</c:v>
                </c:pt>
                <c:pt idx="2">
                  <c:v>3.2770000000000001</c:v>
                </c:pt>
                <c:pt idx="3">
                  <c:v>3.3010000000000002</c:v>
                </c:pt>
                <c:pt idx="4">
                  <c:v>3.3410000000000002</c:v>
                </c:pt>
                <c:pt idx="5">
                  <c:v>3.3439999999999999</c:v>
                </c:pt>
                <c:pt idx="6">
                  <c:v>3.3439999999999999</c:v>
                </c:pt>
                <c:pt idx="7">
                  <c:v>3.347</c:v>
                </c:pt>
                <c:pt idx="8">
                  <c:v>3.3519999999999999</c:v>
                </c:pt>
                <c:pt idx="9">
                  <c:v>3.36</c:v>
                </c:pt>
                <c:pt idx="10">
                  <c:v>3.3660000000000001</c:v>
                </c:pt>
                <c:pt idx="11">
                  <c:v>3.3839999999999999</c:v>
                </c:pt>
                <c:pt idx="12">
                  <c:v>3.4009999999999998</c:v>
                </c:pt>
                <c:pt idx="13">
                  <c:v>3.4569999999999999</c:v>
                </c:pt>
                <c:pt idx="14">
                  <c:v>3.464</c:v>
                </c:pt>
                <c:pt idx="15">
                  <c:v>3.4670000000000001</c:v>
                </c:pt>
                <c:pt idx="16">
                  <c:v>3.47</c:v>
                </c:pt>
                <c:pt idx="17">
                  <c:v>3.4849999999999999</c:v>
                </c:pt>
                <c:pt idx="18">
                  <c:v>3.496</c:v>
                </c:pt>
                <c:pt idx="19">
                  <c:v>3.504</c:v>
                </c:pt>
                <c:pt idx="20">
                  <c:v>3.512</c:v>
                </c:pt>
                <c:pt idx="21">
                  <c:v>3.45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D5-45CE-8BFD-5FC0D7587245}"/>
            </c:ext>
          </c:extLst>
        </c:ser>
        <c:ser>
          <c:idx val="5"/>
          <c:order val="5"/>
          <c:tx>
            <c:v>Cell Bank 6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data!$G$38:$G$59</c:f>
              <c:numCache>
                <c:formatCode>General</c:formatCode>
                <c:ptCount val="22"/>
                <c:pt idx="0">
                  <c:v>2.73</c:v>
                </c:pt>
                <c:pt idx="1">
                  <c:v>3.18</c:v>
                </c:pt>
                <c:pt idx="2">
                  <c:v>3.3</c:v>
                </c:pt>
                <c:pt idx="3">
                  <c:v>3.32</c:v>
                </c:pt>
                <c:pt idx="4">
                  <c:v>3.3359999999999999</c:v>
                </c:pt>
                <c:pt idx="5">
                  <c:v>3.3359999999999999</c:v>
                </c:pt>
                <c:pt idx="6">
                  <c:v>3.3359999999999999</c:v>
                </c:pt>
                <c:pt idx="7">
                  <c:v>3.3380000000000001</c:v>
                </c:pt>
                <c:pt idx="8">
                  <c:v>3.3420000000000001</c:v>
                </c:pt>
                <c:pt idx="9">
                  <c:v>3.3490000000000002</c:v>
                </c:pt>
                <c:pt idx="10">
                  <c:v>3.3570000000000002</c:v>
                </c:pt>
                <c:pt idx="11">
                  <c:v>3.383</c:v>
                </c:pt>
                <c:pt idx="12">
                  <c:v>3.3929999999999998</c:v>
                </c:pt>
                <c:pt idx="13">
                  <c:v>3.4289999999999998</c:v>
                </c:pt>
                <c:pt idx="14">
                  <c:v>3.44</c:v>
                </c:pt>
                <c:pt idx="15">
                  <c:v>3.452</c:v>
                </c:pt>
                <c:pt idx="16">
                  <c:v>3.4649999999999999</c:v>
                </c:pt>
                <c:pt idx="17">
                  <c:v>3.5009999999999999</c:v>
                </c:pt>
                <c:pt idx="18">
                  <c:v>3.5470000000000002</c:v>
                </c:pt>
                <c:pt idx="19">
                  <c:v>3.5920000000000001</c:v>
                </c:pt>
                <c:pt idx="20">
                  <c:v>3.6560000000000001</c:v>
                </c:pt>
                <c:pt idx="21">
                  <c:v>3.5859999999999999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D5-45CE-8BFD-5FC0D7587245}"/>
            </c:ext>
          </c:extLst>
        </c:ser>
        <c:ser>
          <c:idx val="6"/>
          <c:order val="6"/>
          <c:tx>
            <c:v>Cell Bank 7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data!$H$38:$H$59</c:f>
              <c:numCache>
                <c:formatCode>General</c:formatCode>
                <c:ptCount val="22"/>
                <c:pt idx="0">
                  <c:v>1.33</c:v>
                </c:pt>
                <c:pt idx="1">
                  <c:v>2.86</c:v>
                </c:pt>
                <c:pt idx="2">
                  <c:v>3.2559999999999998</c:v>
                </c:pt>
                <c:pt idx="3">
                  <c:v>3.2749999999999999</c:v>
                </c:pt>
                <c:pt idx="4">
                  <c:v>3.323</c:v>
                </c:pt>
                <c:pt idx="5">
                  <c:v>3.3380000000000001</c:v>
                </c:pt>
                <c:pt idx="6">
                  <c:v>3.34</c:v>
                </c:pt>
                <c:pt idx="7">
                  <c:v>3.3420000000000001</c:v>
                </c:pt>
                <c:pt idx="8">
                  <c:v>3.3450000000000002</c:v>
                </c:pt>
                <c:pt idx="9">
                  <c:v>3.35</c:v>
                </c:pt>
                <c:pt idx="10">
                  <c:v>3.355</c:v>
                </c:pt>
                <c:pt idx="11">
                  <c:v>3.367</c:v>
                </c:pt>
                <c:pt idx="12">
                  <c:v>3.3759999999999999</c:v>
                </c:pt>
                <c:pt idx="13">
                  <c:v>3.411</c:v>
                </c:pt>
                <c:pt idx="14">
                  <c:v>3.4209999999999998</c:v>
                </c:pt>
                <c:pt idx="15">
                  <c:v>3.4289999999999998</c:v>
                </c:pt>
                <c:pt idx="16">
                  <c:v>3.4350000000000001</c:v>
                </c:pt>
                <c:pt idx="17">
                  <c:v>3.4510000000000001</c:v>
                </c:pt>
                <c:pt idx="18">
                  <c:v>3.4670000000000001</c:v>
                </c:pt>
                <c:pt idx="19">
                  <c:v>3.4790000000000001</c:v>
                </c:pt>
                <c:pt idx="20">
                  <c:v>3.4929999999999999</c:v>
                </c:pt>
                <c:pt idx="21">
                  <c:v>3.4369999999999998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D5-45CE-8BFD-5FC0D7587245}"/>
            </c:ext>
          </c:extLst>
        </c:ser>
        <c:ser>
          <c:idx val="7"/>
          <c:order val="7"/>
          <c:tx>
            <c:v>Cell Bank 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data!$A$38:$A$59</c:f>
              <c:numCache>
                <c:formatCode>0.00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4.4666666666666668</c:v>
                </c:pt>
                <c:pt idx="3">
                  <c:v>5.3</c:v>
                </c:pt>
                <c:pt idx="4">
                  <c:v>6.95</c:v>
                </c:pt>
                <c:pt idx="5">
                  <c:v>7.95</c:v>
                </c:pt>
                <c:pt idx="6">
                  <c:v>9</c:v>
                </c:pt>
                <c:pt idx="7">
                  <c:v>9.9833333333333325</c:v>
                </c:pt>
                <c:pt idx="8">
                  <c:v>10.866666666666667</c:v>
                </c:pt>
                <c:pt idx="9">
                  <c:v>11.65</c:v>
                </c:pt>
                <c:pt idx="10">
                  <c:v>12.233333333333333</c:v>
                </c:pt>
                <c:pt idx="11">
                  <c:v>13.233333333333333</c:v>
                </c:pt>
                <c:pt idx="12">
                  <c:v>13.75</c:v>
                </c:pt>
                <c:pt idx="13">
                  <c:v>14.716666666666667</c:v>
                </c:pt>
                <c:pt idx="14">
                  <c:v>15.216666666666667</c:v>
                </c:pt>
                <c:pt idx="15">
                  <c:v>15.766666666666667</c:v>
                </c:pt>
                <c:pt idx="16">
                  <c:v>16.216666666666665</c:v>
                </c:pt>
                <c:pt idx="17">
                  <c:v>16.766666666666666</c:v>
                </c:pt>
                <c:pt idx="18">
                  <c:v>17.333333333333332</c:v>
                </c:pt>
                <c:pt idx="19">
                  <c:v>17.783333333333335</c:v>
                </c:pt>
                <c:pt idx="20">
                  <c:v>18.25</c:v>
                </c:pt>
                <c:pt idx="21">
                  <c:v>18.7</c:v>
                </c:pt>
              </c:numCache>
            </c:numRef>
          </c:xVal>
          <c:yVal>
            <c:numRef>
              <c:f>data!$I$38:$I$59</c:f>
              <c:numCache>
                <c:formatCode>General</c:formatCode>
                <c:ptCount val="22"/>
                <c:pt idx="0">
                  <c:v>2.69</c:v>
                </c:pt>
                <c:pt idx="1">
                  <c:v>3.13</c:v>
                </c:pt>
                <c:pt idx="2">
                  <c:v>3.24</c:v>
                </c:pt>
                <c:pt idx="3">
                  <c:v>3.26</c:v>
                </c:pt>
                <c:pt idx="4">
                  <c:v>3.2789999999999999</c:v>
                </c:pt>
                <c:pt idx="5">
                  <c:v>3.2850000000000001</c:v>
                </c:pt>
                <c:pt idx="6">
                  <c:v>3.2850000000000001</c:v>
                </c:pt>
                <c:pt idx="7">
                  <c:v>3.2869999999999999</c:v>
                </c:pt>
                <c:pt idx="8">
                  <c:v>3.2909999999999999</c:v>
                </c:pt>
                <c:pt idx="9">
                  <c:v>3.3</c:v>
                </c:pt>
                <c:pt idx="10">
                  <c:v>3.3109999999999999</c:v>
                </c:pt>
                <c:pt idx="11">
                  <c:v>3.3279999999999998</c:v>
                </c:pt>
                <c:pt idx="12">
                  <c:v>3.3319999999999999</c:v>
                </c:pt>
                <c:pt idx="13">
                  <c:v>3.3559999999999999</c:v>
                </c:pt>
                <c:pt idx="14">
                  <c:v>3.3570000000000002</c:v>
                </c:pt>
                <c:pt idx="15">
                  <c:v>3.3730000000000002</c:v>
                </c:pt>
                <c:pt idx="16">
                  <c:v>3.4060000000000001</c:v>
                </c:pt>
                <c:pt idx="17">
                  <c:v>3.4649999999999999</c:v>
                </c:pt>
                <c:pt idx="18">
                  <c:v>3.5139999999999998</c:v>
                </c:pt>
                <c:pt idx="19">
                  <c:v>3.556</c:v>
                </c:pt>
                <c:pt idx="20">
                  <c:v>3.6139999999999999</c:v>
                </c:pt>
                <c:pt idx="21">
                  <c:v>3.5529999999999999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D5-45CE-8BFD-5FC0D7587245}"/>
            </c:ext>
          </c:extLst>
        </c:ser>
        <c:ser>
          <c:idx val="8"/>
          <c:order val="8"/>
          <c:tx>
            <c:v>full charge target</c:v>
          </c:tx>
          <c:spPr>
            <a:ln w="19050" cap="rnd">
              <a:solidFill>
                <a:schemeClr val="accent3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data!$J$38:$J$39</c:f>
              <c:numCache>
                <c:formatCode>General</c:formatCode>
                <c:ptCount val="2"/>
                <c:pt idx="0">
                  <c:v>0</c:v>
                </c:pt>
                <c:pt idx="1">
                  <c:v>19</c:v>
                </c:pt>
              </c:numCache>
            </c:numRef>
          </c:xVal>
          <c:yVal>
            <c:numRef>
              <c:f>data!$K$38:$K$39</c:f>
              <c:numCache>
                <c:formatCode>General</c:formatCode>
                <c:ptCount val="2"/>
                <c:pt idx="0">
                  <c:v>3.65</c:v>
                </c:pt>
                <c:pt idx="1">
                  <c:v>3.65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D5-45CE-8BFD-5FC0D758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192000"/>
        <c:axId val="1891191040"/>
      </c:scatterChart>
      <c:valAx>
        <c:axId val="1891192000"/>
        <c:scaling>
          <c:orientation val="minMax"/>
          <c:max val="1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Elapsed Time,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191040"/>
        <c:crosses val="autoZero"/>
        <c:crossBetween val="midCat"/>
        <c:majorUnit val="1"/>
      </c:valAx>
      <c:valAx>
        <c:axId val="1891191040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 Voltage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1920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533810382114274E-2"/>
          <c:y val="0.95378764018134099"/>
          <c:w val="0.67223287713773505"/>
          <c:h val="4.621235981865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to Full</a:t>
            </a:r>
            <a:r>
              <a:rPr lang="en-US" baseline="0"/>
              <a:t> Charge </a:t>
            </a:r>
            <a:r>
              <a:rPr lang="en-US"/>
              <a:t>3.65V by Cell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Cell Bank 1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data!$A$66:$A$83</c:f>
              <c:numCache>
                <c:formatCode>General</c:formatCode>
                <c:ptCount val="18"/>
                <c:pt idx="0">
                  <c:v>2.75</c:v>
                </c:pt>
                <c:pt idx="1">
                  <c:v>3.19</c:v>
                </c:pt>
                <c:pt idx="2">
                  <c:v>3.3069999999999999</c:v>
                </c:pt>
                <c:pt idx="3">
                  <c:v>3.3279999999999998</c:v>
                </c:pt>
                <c:pt idx="4">
                  <c:v>3.3439999999999999</c:v>
                </c:pt>
                <c:pt idx="5">
                  <c:v>3.347</c:v>
                </c:pt>
                <c:pt idx="6">
                  <c:v>3.3490000000000002</c:v>
                </c:pt>
                <c:pt idx="7">
                  <c:v>3.3570000000000002</c:v>
                </c:pt>
                <c:pt idx="8">
                  <c:v>3.3690000000000002</c:v>
                </c:pt>
                <c:pt idx="9">
                  <c:v>3.3849999999999998</c:v>
                </c:pt>
                <c:pt idx="10">
                  <c:v>3.407</c:v>
                </c:pt>
                <c:pt idx="11">
                  <c:v>3.4590000000000001</c:v>
                </c:pt>
                <c:pt idx="12">
                  <c:v>3.4870000000000001</c:v>
                </c:pt>
                <c:pt idx="13">
                  <c:v>3.5779999999999998</c:v>
                </c:pt>
                <c:pt idx="14">
                  <c:v>3.5859999999999999</c:v>
                </c:pt>
                <c:pt idx="15">
                  <c:v>3.593</c:v>
                </c:pt>
                <c:pt idx="16">
                  <c:v>3.6070000000000002</c:v>
                </c:pt>
                <c:pt idx="17">
                  <c:v>3.65</c:v>
                </c:pt>
              </c:numCache>
            </c:numRef>
          </c:xVal>
          <c:yVal>
            <c:numRef>
              <c:f>data!$B$66:$B$83</c:f>
              <c:numCache>
                <c:formatCode>0.00</c:formatCode>
                <c:ptCount val="18"/>
                <c:pt idx="0">
                  <c:v>16.766666666666666</c:v>
                </c:pt>
                <c:pt idx="1">
                  <c:v>15.766666666666666</c:v>
                </c:pt>
                <c:pt idx="2">
                  <c:v>12.299999999999999</c:v>
                </c:pt>
                <c:pt idx="3">
                  <c:v>11.466666666666665</c:v>
                </c:pt>
                <c:pt idx="4">
                  <c:v>9.8166666666666664</c:v>
                </c:pt>
                <c:pt idx="5">
                  <c:v>8.8166666666666664</c:v>
                </c:pt>
                <c:pt idx="6">
                  <c:v>7.7666666666666657</c:v>
                </c:pt>
                <c:pt idx="7">
                  <c:v>6.7833333333333332</c:v>
                </c:pt>
                <c:pt idx="8">
                  <c:v>5.8999999999999986</c:v>
                </c:pt>
                <c:pt idx="9">
                  <c:v>5.1166666666666654</c:v>
                </c:pt>
                <c:pt idx="10">
                  <c:v>4.5333333333333332</c:v>
                </c:pt>
                <c:pt idx="11">
                  <c:v>3.5333333333333332</c:v>
                </c:pt>
                <c:pt idx="12">
                  <c:v>3.0166666666666657</c:v>
                </c:pt>
                <c:pt idx="13">
                  <c:v>2.0499999999999989</c:v>
                </c:pt>
                <c:pt idx="14">
                  <c:v>1.5499999999999989</c:v>
                </c:pt>
                <c:pt idx="15">
                  <c:v>0.99999999999999822</c:v>
                </c:pt>
                <c:pt idx="16">
                  <c:v>0.55000000000000071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B4-4B5D-94EF-B9FCE4D25BCA}"/>
            </c:ext>
          </c:extLst>
        </c:ser>
        <c:ser>
          <c:idx val="1"/>
          <c:order val="1"/>
          <c:tx>
            <c:v>Cell Bank 2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data!$C$66:$C$85</c:f>
              <c:numCache>
                <c:formatCode>General</c:formatCode>
                <c:ptCount val="20"/>
                <c:pt idx="0">
                  <c:v>2.89</c:v>
                </c:pt>
                <c:pt idx="1">
                  <c:v>3.22</c:v>
                </c:pt>
                <c:pt idx="2">
                  <c:v>3.3050000000000002</c:v>
                </c:pt>
                <c:pt idx="3">
                  <c:v>3.3260000000000001</c:v>
                </c:pt>
                <c:pt idx="4">
                  <c:v>3.34</c:v>
                </c:pt>
                <c:pt idx="5">
                  <c:v>3.343</c:v>
                </c:pt>
                <c:pt idx="6">
                  <c:v>3.343</c:v>
                </c:pt>
                <c:pt idx="7">
                  <c:v>3.3479999999999999</c:v>
                </c:pt>
                <c:pt idx="8">
                  <c:v>3.3540000000000001</c:v>
                </c:pt>
                <c:pt idx="9">
                  <c:v>3.3639999999999999</c:v>
                </c:pt>
                <c:pt idx="10">
                  <c:v>3.3759999999999999</c:v>
                </c:pt>
                <c:pt idx="11">
                  <c:v>3.4129999999999998</c:v>
                </c:pt>
                <c:pt idx="12">
                  <c:v>3.4329999999999998</c:v>
                </c:pt>
                <c:pt idx="13">
                  <c:v>3.5209999999999999</c:v>
                </c:pt>
                <c:pt idx="14">
                  <c:v>3.5270000000000001</c:v>
                </c:pt>
                <c:pt idx="15">
                  <c:v>3.53</c:v>
                </c:pt>
                <c:pt idx="16">
                  <c:v>3.5390000000000001</c:v>
                </c:pt>
                <c:pt idx="17">
                  <c:v>3.5750000000000002</c:v>
                </c:pt>
                <c:pt idx="18">
                  <c:v>3.6139999999999999</c:v>
                </c:pt>
                <c:pt idx="19">
                  <c:v>3.657</c:v>
                </c:pt>
              </c:numCache>
            </c:numRef>
          </c:xVal>
          <c:yVal>
            <c:numRef>
              <c:f>data!$D$66:$D$85</c:f>
              <c:numCache>
                <c:formatCode>0.00</c:formatCode>
                <c:ptCount val="20"/>
                <c:pt idx="0">
                  <c:v>17.783333333333335</c:v>
                </c:pt>
                <c:pt idx="1">
                  <c:v>16.783333333333335</c:v>
                </c:pt>
                <c:pt idx="2">
                  <c:v>13.316666666666668</c:v>
                </c:pt>
                <c:pt idx="3">
                  <c:v>12.483333333333334</c:v>
                </c:pt>
                <c:pt idx="4">
                  <c:v>10.833333333333336</c:v>
                </c:pt>
                <c:pt idx="5">
                  <c:v>9.8333333333333357</c:v>
                </c:pt>
                <c:pt idx="6">
                  <c:v>8.783333333333335</c:v>
                </c:pt>
                <c:pt idx="7">
                  <c:v>7.8000000000000025</c:v>
                </c:pt>
                <c:pt idx="8">
                  <c:v>6.9166666666666679</c:v>
                </c:pt>
                <c:pt idx="9">
                  <c:v>6.1333333333333346</c:v>
                </c:pt>
                <c:pt idx="10">
                  <c:v>5.5500000000000025</c:v>
                </c:pt>
                <c:pt idx="11">
                  <c:v>4.5500000000000025</c:v>
                </c:pt>
                <c:pt idx="12">
                  <c:v>4.033333333333335</c:v>
                </c:pt>
                <c:pt idx="13">
                  <c:v>3.0666666666666682</c:v>
                </c:pt>
                <c:pt idx="14">
                  <c:v>2.5666666666666682</c:v>
                </c:pt>
                <c:pt idx="15">
                  <c:v>2.0166666666666675</c:v>
                </c:pt>
                <c:pt idx="16">
                  <c:v>1.56666666666667</c:v>
                </c:pt>
                <c:pt idx="17">
                  <c:v>1.0166666666666693</c:v>
                </c:pt>
                <c:pt idx="18">
                  <c:v>0.45000000000000284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B4-4B5D-94EF-B9FCE4D25BCA}"/>
            </c:ext>
          </c:extLst>
        </c:ser>
        <c:ser>
          <c:idx val="2"/>
          <c:order val="2"/>
          <c:tx>
            <c:v>Cell Bank 3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data!$E$66:$E$84</c:f>
              <c:numCache>
                <c:formatCode>General</c:formatCode>
                <c:ptCount val="19"/>
                <c:pt idx="0">
                  <c:v>2.78</c:v>
                </c:pt>
                <c:pt idx="1">
                  <c:v>3.21</c:v>
                </c:pt>
                <c:pt idx="2">
                  <c:v>3.3090000000000002</c:v>
                </c:pt>
                <c:pt idx="3">
                  <c:v>3.3290000000000002</c:v>
                </c:pt>
                <c:pt idx="4">
                  <c:v>3.3420000000000001</c:v>
                </c:pt>
                <c:pt idx="5">
                  <c:v>3.3439999999999999</c:v>
                </c:pt>
                <c:pt idx="6">
                  <c:v>3.3439999999999999</c:v>
                </c:pt>
                <c:pt idx="7">
                  <c:v>3.3490000000000002</c:v>
                </c:pt>
                <c:pt idx="8">
                  <c:v>3.3570000000000002</c:v>
                </c:pt>
                <c:pt idx="9">
                  <c:v>3.3740000000000001</c:v>
                </c:pt>
                <c:pt idx="10">
                  <c:v>3.391</c:v>
                </c:pt>
                <c:pt idx="11">
                  <c:v>3.4169999999999998</c:v>
                </c:pt>
                <c:pt idx="12">
                  <c:v>3.4350000000000001</c:v>
                </c:pt>
                <c:pt idx="13">
                  <c:v>3.5310000000000001</c:v>
                </c:pt>
                <c:pt idx="14">
                  <c:v>3.5409999999999999</c:v>
                </c:pt>
                <c:pt idx="15">
                  <c:v>3.548</c:v>
                </c:pt>
                <c:pt idx="16">
                  <c:v>3.5609999999999999</c:v>
                </c:pt>
                <c:pt idx="17">
                  <c:v>3.6070000000000002</c:v>
                </c:pt>
                <c:pt idx="18">
                  <c:v>3.6579999999999999</c:v>
                </c:pt>
              </c:numCache>
            </c:numRef>
          </c:xVal>
          <c:yVal>
            <c:numRef>
              <c:f>data!$F$66:$F$84</c:f>
              <c:numCache>
                <c:formatCode>0.00</c:formatCode>
                <c:ptCount val="19"/>
                <c:pt idx="0">
                  <c:v>17.333333333333332</c:v>
                </c:pt>
                <c:pt idx="1">
                  <c:v>16.333333333333332</c:v>
                </c:pt>
                <c:pt idx="2">
                  <c:v>12.866666666666665</c:v>
                </c:pt>
                <c:pt idx="3">
                  <c:v>12.033333333333331</c:v>
                </c:pt>
                <c:pt idx="4">
                  <c:v>10.383333333333333</c:v>
                </c:pt>
                <c:pt idx="5">
                  <c:v>9.3833333333333329</c:v>
                </c:pt>
                <c:pt idx="6">
                  <c:v>8.3333333333333321</c:v>
                </c:pt>
                <c:pt idx="7">
                  <c:v>7.35</c:v>
                </c:pt>
                <c:pt idx="8">
                  <c:v>6.466666666666665</c:v>
                </c:pt>
                <c:pt idx="9">
                  <c:v>5.6833333333333318</c:v>
                </c:pt>
                <c:pt idx="10">
                  <c:v>5.0999999999999996</c:v>
                </c:pt>
                <c:pt idx="11">
                  <c:v>4.0999999999999996</c:v>
                </c:pt>
                <c:pt idx="12">
                  <c:v>3.5833333333333321</c:v>
                </c:pt>
                <c:pt idx="13">
                  <c:v>2.6166666666666654</c:v>
                </c:pt>
                <c:pt idx="14">
                  <c:v>2.1166666666666654</c:v>
                </c:pt>
                <c:pt idx="15">
                  <c:v>1.5666666666666647</c:v>
                </c:pt>
                <c:pt idx="16">
                  <c:v>1.1166666666666671</c:v>
                </c:pt>
                <c:pt idx="17">
                  <c:v>0.56666666666666643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B4-4B5D-94EF-B9FCE4D25BCA}"/>
            </c:ext>
          </c:extLst>
        </c:ser>
        <c:ser>
          <c:idx val="3"/>
          <c:order val="3"/>
          <c:tx>
            <c:v>Cell Bank 4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data!$G$66:$G$85</c:f>
              <c:numCache>
                <c:formatCode>General</c:formatCode>
                <c:ptCount val="20"/>
                <c:pt idx="0">
                  <c:v>2.8</c:v>
                </c:pt>
                <c:pt idx="1">
                  <c:v>3.21</c:v>
                </c:pt>
                <c:pt idx="2">
                  <c:v>3.3029999999999999</c:v>
                </c:pt>
                <c:pt idx="3">
                  <c:v>3.323</c:v>
                </c:pt>
                <c:pt idx="4">
                  <c:v>3.3359999999999999</c:v>
                </c:pt>
                <c:pt idx="5">
                  <c:v>3.3340000000000001</c:v>
                </c:pt>
                <c:pt idx="6">
                  <c:v>3.3370000000000002</c:v>
                </c:pt>
                <c:pt idx="7">
                  <c:v>3.3410000000000002</c:v>
                </c:pt>
                <c:pt idx="8">
                  <c:v>3.347</c:v>
                </c:pt>
                <c:pt idx="9">
                  <c:v>3.3580000000000001</c:v>
                </c:pt>
                <c:pt idx="10">
                  <c:v>3.3690000000000002</c:v>
                </c:pt>
                <c:pt idx="11">
                  <c:v>3.3929999999999998</c:v>
                </c:pt>
                <c:pt idx="12">
                  <c:v>3.4060000000000001</c:v>
                </c:pt>
                <c:pt idx="13">
                  <c:v>3.4769999999999999</c:v>
                </c:pt>
                <c:pt idx="14">
                  <c:v>3.492</c:v>
                </c:pt>
                <c:pt idx="15">
                  <c:v>3.504</c:v>
                </c:pt>
                <c:pt idx="16">
                  <c:v>3.5209999999999999</c:v>
                </c:pt>
                <c:pt idx="17">
                  <c:v>3.5680000000000001</c:v>
                </c:pt>
                <c:pt idx="18">
                  <c:v>3.6219999999999999</c:v>
                </c:pt>
                <c:pt idx="19">
                  <c:v>3.6789999999999998</c:v>
                </c:pt>
              </c:numCache>
            </c:numRef>
          </c:xVal>
          <c:yVal>
            <c:numRef>
              <c:f>data!$H$66:$H$85</c:f>
              <c:numCache>
                <c:formatCode>0.00</c:formatCode>
                <c:ptCount val="20"/>
                <c:pt idx="0">
                  <c:v>17.783333333333335</c:v>
                </c:pt>
                <c:pt idx="1">
                  <c:v>16.783333333333335</c:v>
                </c:pt>
                <c:pt idx="2">
                  <c:v>13.316666666666668</c:v>
                </c:pt>
                <c:pt idx="3">
                  <c:v>12.483333333333334</c:v>
                </c:pt>
                <c:pt idx="4">
                  <c:v>10.833333333333336</c:v>
                </c:pt>
                <c:pt idx="5">
                  <c:v>9.8333333333333357</c:v>
                </c:pt>
                <c:pt idx="6">
                  <c:v>8.783333333333335</c:v>
                </c:pt>
                <c:pt idx="7">
                  <c:v>7.8000000000000025</c:v>
                </c:pt>
                <c:pt idx="8">
                  <c:v>6.9166666666666679</c:v>
                </c:pt>
                <c:pt idx="9">
                  <c:v>6.1333333333333346</c:v>
                </c:pt>
                <c:pt idx="10">
                  <c:v>5.5500000000000025</c:v>
                </c:pt>
                <c:pt idx="11">
                  <c:v>4.5500000000000025</c:v>
                </c:pt>
                <c:pt idx="12">
                  <c:v>4.033333333333335</c:v>
                </c:pt>
                <c:pt idx="13">
                  <c:v>3.0666666666666682</c:v>
                </c:pt>
                <c:pt idx="14">
                  <c:v>2.5666666666666682</c:v>
                </c:pt>
                <c:pt idx="15">
                  <c:v>2.0166666666666675</c:v>
                </c:pt>
                <c:pt idx="16">
                  <c:v>1.56666666666667</c:v>
                </c:pt>
                <c:pt idx="17">
                  <c:v>1.0166666666666693</c:v>
                </c:pt>
                <c:pt idx="18">
                  <c:v>0.45000000000000284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B4-4B5D-94EF-B9FCE4D2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617984"/>
        <c:axId val="2010615104"/>
      </c:scatterChart>
      <c:valAx>
        <c:axId val="2010617984"/>
        <c:scaling>
          <c:orientation val="minMax"/>
          <c:max val="3.7"/>
          <c:min val="2.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 Voltage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15104"/>
        <c:crosses val="autoZero"/>
        <c:crossBetween val="midCat"/>
      </c:valAx>
      <c:valAx>
        <c:axId val="2010615104"/>
        <c:scaling>
          <c:orientation val="minMax"/>
          <c:max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to Full Charge 3.65V,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17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to Full</a:t>
            </a:r>
            <a:r>
              <a:rPr lang="en-US" baseline="0"/>
              <a:t> Charge </a:t>
            </a:r>
            <a:r>
              <a:rPr lang="en-US"/>
              <a:t>3.65V by Pack Using 8 x average</a:t>
            </a:r>
            <a:r>
              <a:rPr lang="en-US" baseline="0"/>
              <a:t> Cell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pack est by cell 3 x8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data!$I$66:$I$84</c:f>
              <c:numCache>
                <c:formatCode>0.0</c:formatCode>
                <c:ptCount val="19"/>
                <c:pt idx="0">
                  <c:v>22.24</c:v>
                </c:pt>
                <c:pt idx="1">
                  <c:v>25.68</c:v>
                </c:pt>
                <c:pt idx="2">
                  <c:v>26.472000000000001</c:v>
                </c:pt>
                <c:pt idx="3">
                  <c:v>26.632000000000001</c:v>
                </c:pt>
                <c:pt idx="4">
                  <c:v>26.736000000000001</c:v>
                </c:pt>
                <c:pt idx="5">
                  <c:v>26.751999999999999</c:v>
                </c:pt>
                <c:pt idx="6">
                  <c:v>26.751999999999999</c:v>
                </c:pt>
                <c:pt idx="7">
                  <c:v>26.792000000000002</c:v>
                </c:pt>
                <c:pt idx="8">
                  <c:v>26.856000000000002</c:v>
                </c:pt>
                <c:pt idx="9">
                  <c:v>26.992000000000001</c:v>
                </c:pt>
                <c:pt idx="10">
                  <c:v>27.128</c:v>
                </c:pt>
                <c:pt idx="11">
                  <c:v>27.335999999999999</c:v>
                </c:pt>
                <c:pt idx="12">
                  <c:v>27.48</c:v>
                </c:pt>
                <c:pt idx="13">
                  <c:v>28.248000000000001</c:v>
                </c:pt>
                <c:pt idx="14">
                  <c:v>28.327999999999999</c:v>
                </c:pt>
                <c:pt idx="15">
                  <c:v>28.384</c:v>
                </c:pt>
                <c:pt idx="16">
                  <c:v>28.488</c:v>
                </c:pt>
                <c:pt idx="17">
                  <c:v>28.856000000000002</c:v>
                </c:pt>
                <c:pt idx="18">
                  <c:v>29.263999999999999</c:v>
                </c:pt>
              </c:numCache>
            </c:numRef>
          </c:xVal>
          <c:yVal>
            <c:numRef>
              <c:f>data!$F$66:$F$84</c:f>
              <c:numCache>
                <c:formatCode>0.00</c:formatCode>
                <c:ptCount val="19"/>
                <c:pt idx="0">
                  <c:v>17.333333333333332</c:v>
                </c:pt>
                <c:pt idx="1">
                  <c:v>16.333333333333332</c:v>
                </c:pt>
                <c:pt idx="2">
                  <c:v>12.866666666666665</c:v>
                </c:pt>
                <c:pt idx="3">
                  <c:v>12.033333333333331</c:v>
                </c:pt>
                <c:pt idx="4">
                  <c:v>10.383333333333333</c:v>
                </c:pt>
                <c:pt idx="5">
                  <c:v>9.3833333333333329</c:v>
                </c:pt>
                <c:pt idx="6">
                  <c:v>8.3333333333333321</c:v>
                </c:pt>
                <c:pt idx="7">
                  <c:v>7.35</c:v>
                </c:pt>
                <c:pt idx="8">
                  <c:v>6.466666666666665</c:v>
                </c:pt>
                <c:pt idx="9">
                  <c:v>5.6833333333333318</c:v>
                </c:pt>
                <c:pt idx="10">
                  <c:v>5.0999999999999996</c:v>
                </c:pt>
                <c:pt idx="11">
                  <c:v>4.0999999999999996</c:v>
                </c:pt>
                <c:pt idx="12">
                  <c:v>3.5833333333333321</c:v>
                </c:pt>
                <c:pt idx="13">
                  <c:v>2.6166666666666654</c:v>
                </c:pt>
                <c:pt idx="14">
                  <c:v>2.1166666666666654</c:v>
                </c:pt>
                <c:pt idx="15">
                  <c:v>1.5666666666666647</c:v>
                </c:pt>
                <c:pt idx="16">
                  <c:v>1.1166666666666671</c:v>
                </c:pt>
                <c:pt idx="17">
                  <c:v>0.56666666666666643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0B-4C0E-9DA3-F8A358602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617984"/>
        <c:axId val="2010615104"/>
      </c:scatterChart>
      <c:valAx>
        <c:axId val="2010617984"/>
        <c:scaling>
          <c:orientation val="minMax"/>
          <c:max val="30"/>
          <c:min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 Voltage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15104"/>
        <c:crosses val="autoZero"/>
        <c:crossBetween val="midCat"/>
      </c:valAx>
      <c:valAx>
        <c:axId val="2010615104"/>
        <c:scaling>
          <c:orientation val="minMax"/>
          <c:max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to Full Charge 3.65V,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1798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BCAB011-8E79-4E24-B9D5-5037DF99F02F}">
  <sheetPr/>
  <sheetViews>
    <sheetView tabSelected="1" zoomScale="1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7EB1A6-5383-4FA6-82C9-0E939D0EA3A3}">
  <sheetPr/>
  <sheetViews>
    <sheetView zoomScale="17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5096BF-A939-4A62-9B15-317C15F16FE9}">
  <sheetPr/>
  <sheetViews>
    <sheetView zoomScale="1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14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21C788-FD87-0C2F-679F-89157A5AF1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14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C913DF-C073-020E-5174-3641BFA015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14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16062-FE06-DED8-DFE5-71BA9A5025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BF075-DAA5-4B15-8D03-D31683626155}">
  <dimension ref="A1:T85"/>
  <sheetViews>
    <sheetView topLeftCell="A47" zoomScale="110" zoomScaleNormal="110" workbookViewId="0">
      <selection activeCell="K83" sqref="K83"/>
    </sheetView>
  </sheetViews>
  <sheetFormatPr defaultRowHeight="15" x14ac:dyDescent="0.25"/>
  <cols>
    <col min="1" max="1" width="20.85546875" style="3" bestFit="1" customWidth="1"/>
    <col min="2" max="7" width="20.85546875" style="3" customWidth="1"/>
    <col min="8" max="8" width="15.140625" style="3" bestFit="1" customWidth="1"/>
    <col min="9" max="9" width="10.85546875" customWidth="1"/>
    <col min="10" max="10" width="9.7109375" customWidth="1"/>
  </cols>
  <sheetData>
    <row r="1" spans="1:17" x14ac:dyDescent="0.25">
      <c r="A1" s="3" t="s">
        <v>0</v>
      </c>
    </row>
    <row r="2" spans="1:17" x14ac:dyDescent="0.25">
      <c r="A2" s="1">
        <v>46084</v>
      </c>
      <c r="B2" s="1"/>
      <c r="C2" s="1"/>
      <c r="D2" s="1"/>
      <c r="E2" s="1"/>
      <c r="F2" s="1"/>
      <c r="G2" s="1"/>
      <c r="H2" s="1"/>
    </row>
    <row r="4" spans="1:17" x14ac:dyDescent="0.25">
      <c r="I4" t="s">
        <v>45</v>
      </c>
    </row>
    <row r="5" spans="1:17" x14ac:dyDescent="0.25">
      <c r="A5" s="3" t="s">
        <v>39</v>
      </c>
      <c r="C5" s="3" t="s">
        <v>37</v>
      </c>
      <c r="D5" s="3" t="s">
        <v>38</v>
      </c>
      <c r="E5" s="3" t="s">
        <v>40</v>
      </c>
      <c r="F5" s="3" t="s">
        <v>10</v>
      </c>
      <c r="G5" s="3" t="s">
        <v>41</v>
      </c>
      <c r="H5" s="3" t="s">
        <v>9</v>
      </c>
      <c r="I5" s="7" t="s">
        <v>43</v>
      </c>
      <c r="J5" s="7" t="s">
        <v>44</v>
      </c>
      <c r="K5" s="7" t="s">
        <v>46</v>
      </c>
      <c r="L5" s="7" t="s">
        <v>47</v>
      </c>
      <c r="M5" s="7" t="s">
        <v>48</v>
      </c>
      <c r="N5" s="7" t="s">
        <v>49</v>
      </c>
      <c r="O5" s="7" t="s">
        <v>50</v>
      </c>
      <c r="P5" s="7" t="s">
        <v>51</v>
      </c>
      <c r="Q5" s="7" t="s">
        <v>1</v>
      </c>
    </row>
    <row r="6" spans="1:17" x14ac:dyDescent="0.25">
      <c r="A6" s="1">
        <v>46084</v>
      </c>
      <c r="B6" s="3" t="s">
        <v>11</v>
      </c>
      <c r="C6" s="5">
        <v>18</v>
      </c>
      <c r="D6" s="5">
        <v>15</v>
      </c>
      <c r="E6" s="3">
        <f>C6*60+D6</f>
        <v>1095</v>
      </c>
      <c r="F6" s="5">
        <v>-3</v>
      </c>
      <c r="G6" s="6">
        <f>F6/60</f>
        <v>-0.05</v>
      </c>
      <c r="H6" t="s">
        <v>3</v>
      </c>
      <c r="I6">
        <v>2.7090000000000001</v>
      </c>
      <c r="J6">
        <v>2.8559999999999999</v>
      </c>
      <c r="K6">
        <v>2.7290000000000001</v>
      </c>
      <c r="L6">
        <v>2.145</v>
      </c>
      <c r="M6">
        <v>-0.15</v>
      </c>
      <c r="N6">
        <v>2.625</v>
      </c>
      <c r="O6">
        <v>0.13700000000000001</v>
      </c>
      <c r="P6">
        <v>2.6280000000000001</v>
      </c>
      <c r="Q6" s="4">
        <v>16.53</v>
      </c>
    </row>
    <row r="7" spans="1:17" x14ac:dyDescent="0.25">
      <c r="A7" s="1">
        <v>414979</v>
      </c>
      <c r="B7" s="3" t="s">
        <v>12</v>
      </c>
      <c r="C7" s="5">
        <v>18</v>
      </c>
      <c r="D7" s="5">
        <v>18</v>
      </c>
      <c r="E7" s="3">
        <f t="shared" ref="E7:E32" si="0">C7*60+D7</f>
        <v>1098</v>
      </c>
      <c r="F7" s="5">
        <v>0</v>
      </c>
      <c r="G7" s="6">
        <f t="shared" ref="G7:G32" si="1">F7/60</f>
        <v>0</v>
      </c>
      <c r="H7" t="s">
        <v>4</v>
      </c>
      <c r="I7">
        <v>2.75</v>
      </c>
      <c r="J7">
        <v>2.89</v>
      </c>
      <c r="K7">
        <v>2.78</v>
      </c>
      <c r="L7">
        <v>2.8</v>
      </c>
      <c r="M7">
        <v>1.82</v>
      </c>
      <c r="N7">
        <v>2.73</v>
      </c>
      <c r="O7">
        <v>1.33</v>
      </c>
      <c r="P7">
        <v>2.69</v>
      </c>
      <c r="Q7">
        <v>20.3</v>
      </c>
    </row>
    <row r="8" spans="1:17" x14ac:dyDescent="0.25">
      <c r="A8" s="1">
        <v>46084</v>
      </c>
      <c r="B8" s="2" t="s">
        <v>13</v>
      </c>
      <c r="C8" s="5">
        <v>19</v>
      </c>
      <c r="D8" s="5">
        <v>18</v>
      </c>
      <c r="E8" s="3">
        <f t="shared" si="0"/>
        <v>1158</v>
      </c>
      <c r="F8" s="5">
        <f>E8-E7</f>
        <v>60</v>
      </c>
      <c r="G8" s="6">
        <f t="shared" si="1"/>
        <v>1</v>
      </c>
      <c r="H8"/>
      <c r="I8">
        <v>3.19</v>
      </c>
      <c r="J8">
        <v>3.22</v>
      </c>
      <c r="K8">
        <v>3.21</v>
      </c>
      <c r="L8">
        <v>3.21</v>
      </c>
      <c r="M8">
        <v>3.03</v>
      </c>
      <c r="N8">
        <v>3.18</v>
      </c>
      <c r="O8">
        <v>2.86</v>
      </c>
      <c r="P8">
        <v>3.13</v>
      </c>
      <c r="Q8">
        <v>25.1</v>
      </c>
    </row>
    <row r="9" spans="1:17" x14ac:dyDescent="0.25">
      <c r="A9" s="1">
        <v>46084</v>
      </c>
      <c r="B9" s="2" t="s">
        <v>14</v>
      </c>
      <c r="C9" s="5">
        <v>22</v>
      </c>
      <c r="D9" s="5">
        <v>46</v>
      </c>
      <c r="E9" s="3">
        <f t="shared" si="0"/>
        <v>1366</v>
      </c>
      <c r="F9" s="5">
        <f>E9-E7</f>
        <v>268</v>
      </c>
      <c r="G9" s="6">
        <f t="shared" si="1"/>
        <v>4.4666666666666668</v>
      </c>
      <c r="H9"/>
      <c r="I9">
        <v>3.3069999999999999</v>
      </c>
      <c r="J9">
        <v>3.3050000000000002</v>
      </c>
      <c r="K9">
        <v>3.3090000000000002</v>
      </c>
      <c r="L9">
        <v>3.3029999999999999</v>
      </c>
      <c r="M9">
        <v>3.2770000000000001</v>
      </c>
      <c r="N9">
        <v>3.3</v>
      </c>
      <c r="O9">
        <v>3.2559999999999998</v>
      </c>
      <c r="P9">
        <v>3.24</v>
      </c>
      <c r="Q9">
        <v>26.3</v>
      </c>
    </row>
    <row r="10" spans="1:17" x14ac:dyDescent="0.25">
      <c r="A10" s="1">
        <v>46084</v>
      </c>
      <c r="B10" s="2" t="s">
        <v>15</v>
      </c>
      <c r="C10" s="5">
        <v>23</v>
      </c>
      <c r="D10" s="5">
        <v>36</v>
      </c>
      <c r="E10" s="3">
        <f t="shared" si="0"/>
        <v>1416</v>
      </c>
      <c r="F10" s="5">
        <f>E10-E7</f>
        <v>318</v>
      </c>
      <c r="G10" s="6">
        <f t="shared" si="1"/>
        <v>5.3</v>
      </c>
      <c r="H10" t="s">
        <v>2</v>
      </c>
      <c r="I10">
        <v>3.3279999999999998</v>
      </c>
      <c r="J10">
        <v>3.3260000000000001</v>
      </c>
      <c r="K10">
        <v>3.3290000000000002</v>
      </c>
      <c r="L10">
        <v>3.323</v>
      </c>
      <c r="M10">
        <v>3.3010000000000002</v>
      </c>
      <c r="N10">
        <v>3.32</v>
      </c>
      <c r="O10">
        <v>3.2749999999999999</v>
      </c>
      <c r="P10">
        <v>3.26</v>
      </c>
      <c r="Q10">
        <v>26.43</v>
      </c>
    </row>
    <row r="11" spans="1:17" x14ac:dyDescent="0.25">
      <c r="A11" s="1">
        <v>46085</v>
      </c>
      <c r="B11" s="3" t="s">
        <v>16</v>
      </c>
      <c r="C11" s="5">
        <v>8</v>
      </c>
      <c r="D11" s="5">
        <v>6</v>
      </c>
      <c r="E11" s="3">
        <f t="shared" si="0"/>
        <v>486</v>
      </c>
      <c r="F11" s="5"/>
      <c r="G11" s="6"/>
      <c r="H11" t="s">
        <v>6</v>
      </c>
    </row>
    <row r="12" spans="1:17" x14ac:dyDescent="0.25">
      <c r="A12" s="1">
        <v>46085</v>
      </c>
      <c r="B12" s="3" t="s">
        <v>17</v>
      </c>
      <c r="C12" s="5">
        <v>9</v>
      </c>
      <c r="D12" s="5">
        <v>45</v>
      </c>
      <c r="E12" s="3">
        <f t="shared" si="0"/>
        <v>585</v>
      </c>
      <c r="F12" s="5">
        <f>E12-E11+F10</f>
        <v>417</v>
      </c>
      <c r="G12" s="6">
        <f t="shared" si="1"/>
        <v>6.95</v>
      </c>
      <c r="H12" t="s">
        <v>7</v>
      </c>
      <c r="I12">
        <v>3.3439999999999999</v>
      </c>
      <c r="J12">
        <v>3.34</v>
      </c>
      <c r="K12">
        <v>3.3420000000000001</v>
      </c>
      <c r="L12">
        <v>3.3359999999999999</v>
      </c>
      <c r="M12">
        <v>3.3410000000000002</v>
      </c>
      <c r="N12">
        <v>3.3359999999999999</v>
      </c>
      <c r="O12">
        <v>3.323</v>
      </c>
      <c r="P12">
        <v>3.2789999999999999</v>
      </c>
      <c r="Q12">
        <v>26.64</v>
      </c>
    </row>
    <row r="13" spans="1:17" x14ac:dyDescent="0.25">
      <c r="A13" s="1">
        <v>46085</v>
      </c>
      <c r="B13" s="3" t="s">
        <v>18</v>
      </c>
      <c r="C13" s="5">
        <v>15</v>
      </c>
      <c r="D13" s="5">
        <v>16</v>
      </c>
      <c r="E13" s="3">
        <f t="shared" si="0"/>
        <v>916</v>
      </c>
      <c r="F13" s="5"/>
      <c r="G13" s="6"/>
      <c r="H13" t="s">
        <v>6</v>
      </c>
    </row>
    <row r="14" spans="1:17" x14ac:dyDescent="0.25">
      <c r="A14" s="1">
        <v>46085</v>
      </c>
      <c r="B14" s="3" t="s">
        <v>19</v>
      </c>
      <c r="C14" s="5">
        <v>16</v>
      </c>
      <c r="D14" s="5">
        <v>16</v>
      </c>
      <c r="E14" s="3">
        <f t="shared" si="0"/>
        <v>976</v>
      </c>
      <c r="F14" s="5">
        <f>E14-E$13+F$12</f>
        <v>477</v>
      </c>
      <c r="G14" s="6">
        <f t="shared" si="1"/>
        <v>7.95</v>
      </c>
      <c r="H14"/>
      <c r="I14">
        <v>3.347</v>
      </c>
      <c r="J14">
        <v>3.343</v>
      </c>
      <c r="K14">
        <v>3.3439999999999999</v>
      </c>
      <c r="L14">
        <v>3.3340000000000001</v>
      </c>
      <c r="M14">
        <v>3.3439999999999999</v>
      </c>
      <c r="N14">
        <v>3.3359999999999999</v>
      </c>
      <c r="O14">
        <v>3.3380000000000001</v>
      </c>
      <c r="P14">
        <v>3.2850000000000001</v>
      </c>
      <c r="Q14">
        <v>26.67</v>
      </c>
    </row>
    <row r="15" spans="1:17" x14ac:dyDescent="0.25">
      <c r="A15" s="1">
        <v>46085</v>
      </c>
      <c r="B15" s="3" t="s">
        <v>20</v>
      </c>
      <c r="C15" s="5">
        <v>17</v>
      </c>
      <c r="D15" s="5">
        <v>19</v>
      </c>
      <c r="E15" s="3">
        <f t="shared" si="0"/>
        <v>1039</v>
      </c>
      <c r="F15" s="5">
        <f t="shared" ref="F15:F22" si="2">E15-E$13+F$12</f>
        <v>540</v>
      </c>
      <c r="G15" s="6">
        <f t="shared" si="1"/>
        <v>9</v>
      </c>
      <c r="H15"/>
      <c r="I15">
        <v>3.3490000000000002</v>
      </c>
      <c r="J15">
        <v>3.343</v>
      </c>
      <c r="K15">
        <v>3.3439999999999999</v>
      </c>
      <c r="L15">
        <v>3.3370000000000002</v>
      </c>
      <c r="M15">
        <v>3.3439999999999999</v>
      </c>
      <c r="N15">
        <v>3.3359999999999999</v>
      </c>
      <c r="O15">
        <v>3.34</v>
      </c>
      <c r="P15">
        <v>3.2850000000000001</v>
      </c>
      <c r="Q15">
        <v>26.68</v>
      </c>
    </row>
    <row r="16" spans="1:17" x14ac:dyDescent="0.25">
      <c r="A16" s="1">
        <v>46085</v>
      </c>
      <c r="B16" s="3" t="s">
        <v>12</v>
      </c>
      <c r="C16" s="5">
        <v>18</v>
      </c>
      <c r="D16" s="5">
        <v>18</v>
      </c>
      <c r="E16" s="3">
        <f t="shared" si="0"/>
        <v>1098</v>
      </c>
      <c r="F16" s="5">
        <f t="shared" si="2"/>
        <v>599</v>
      </c>
      <c r="G16" s="6">
        <f t="shared" si="1"/>
        <v>9.9833333333333325</v>
      </c>
      <c r="H16"/>
      <c r="I16">
        <v>3.3570000000000002</v>
      </c>
      <c r="J16">
        <v>3.3479999999999999</v>
      </c>
      <c r="K16">
        <v>3.3490000000000002</v>
      </c>
      <c r="L16">
        <v>3.3410000000000002</v>
      </c>
      <c r="M16">
        <v>3.347</v>
      </c>
      <c r="N16">
        <v>3.3380000000000001</v>
      </c>
      <c r="O16">
        <v>3.3420000000000001</v>
      </c>
      <c r="P16">
        <v>3.2869999999999999</v>
      </c>
      <c r="Q16">
        <v>26.71</v>
      </c>
    </row>
    <row r="17" spans="1:17" x14ac:dyDescent="0.25">
      <c r="A17" s="1">
        <v>46085</v>
      </c>
      <c r="B17" s="3" t="s">
        <v>21</v>
      </c>
      <c r="C17" s="5">
        <v>19</v>
      </c>
      <c r="D17" s="5">
        <v>11</v>
      </c>
      <c r="E17" s="3">
        <f t="shared" si="0"/>
        <v>1151</v>
      </c>
      <c r="F17" s="5">
        <f t="shared" si="2"/>
        <v>652</v>
      </c>
      <c r="G17" s="6">
        <f t="shared" si="1"/>
        <v>10.866666666666667</v>
      </c>
      <c r="H17"/>
      <c r="I17">
        <v>3.3690000000000002</v>
      </c>
      <c r="J17">
        <v>3.3540000000000001</v>
      </c>
      <c r="K17">
        <v>3.3570000000000002</v>
      </c>
      <c r="L17">
        <v>3.347</v>
      </c>
      <c r="M17">
        <v>3.3519999999999999</v>
      </c>
      <c r="N17">
        <v>3.3420000000000001</v>
      </c>
      <c r="O17">
        <v>3.3450000000000002</v>
      </c>
      <c r="P17">
        <v>3.2909999999999999</v>
      </c>
      <c r="Q17">
        <v>26.76</v>
      </c>
    </row>
    <row r="18" spans="1:17" x14ac:dyDescent="0.25">
      <c r="A18" s="1">
        <v>46085</v>
      </c>
      <c r="B18" s="3" t="s">
        <v>22</v>
      </c>
      <c r="C18" s="5">
        <v>19</v>
      </c>
      <c r="D18" s="5">
        <v>58</v>
      </c>
      <c r="E18" s="3">
        <f t="shared" si="0"/>
        <v>1198</v>
      </c>
      <c r="F18" s="5">
        <f t="shared" si="2"/>
        <v>699</v>
      </c>
      <c r="G18" s="6">
        <f t="shared" si="1"/>
        <v>11.65</v>
      </c>
      <c r="H18"/>
      <c r="I18">
        <v>3.3849999999999998</v>
      </c>
      <c r="J18">
        <v>3.3639999999999999</v>
      </c>
      <c r="K18">
        <v>3.3740000000000001</v>
      </c>
      <c r="L18">
        <v>3.3580000000000001</v>
      </c>
      <c r="M18">
        <v>3.36</v>
      </c>
      <c r="N18">
        <v>3.3490000000000002</v>
      </c>
      <c r="O18">
        <v>3.35</v>
      </c>
      <c r="P18">
        <v>3.3</v>
      </c>
      <c r="Q18">
        <v>26.84</v>
      </c>
    </row>
    <row r="19" spans="1:17" x14ac:dyDescent="0.25">
      <c r="A19" s="1">
        <v>46085</v>
      </c>
      <c r="B19" s="3" t="s">
        <v>23</v>
      </c>
      <c r="C19" s="5">
        <v>20</v>
      </c>
      <c r="D19" s="5">
        <v>33</v>
      </c>
      <c r="E19" s="3">
        <f t="shared" si="0"/>
        <v>1233</v>
      </c>
      <c r="F19" s="5">
        <f t="shared" si="2"/>
        <v>734</v>
      </c>
      <c r="G19" s="6">
        <f t="shared" si="1"/>
        <v>12.233333333333333</v>
      </c>
      <c r="H19"/>
      <c r="I19">
        <v>3.407</v>
      </c>
      <c r="J19">
        <v>3.3759999999999999</v>
      </c>
      <c r="K19">
        <v>3.391</v>
      </c>
      <c r="L19">
        <v>3.3690000000000002</v>
      </c>
      <c r="M19">
        <v>3.3660000000000001</v>
      </c>
      <c r="N19">
        <v>3.3570000000000002</v>
      </c>
      <c r="O19">
        <v>3.355</v>
      </c>
      <c r="P19">
        <v>3.3109999999999999</v>
      </c>
      <c r="Q19">
        <v>26.93</v>
      </c>
    </row>
    <row r="20" spans="1:17" x14ac:dyDescent="0.25">
      <c r="A20" s="1">
        <v>46085</v>
      </c>
      <c r="B20" s="3" t="s">
        <v>24</v>
      </c>
      <c r="C20" s="5">
        <v>21</v>
      </c>
      <c r="D20" s="5">
        <v>33</v>
      </c>
      <c r="E20" s="3">
        <f t="shared" si="0"/>
        <v>1293</v>
      </c>
      <c r="F20" s="5">
        <f t="shared" si="2"/>
        <v>794</v>
      </c>
      <c r="G20" s="6">
        <f t="shared" si="1"/>
        <v>13.233333333333333</v>
      </c>
      <c r="H20"/>
      <c r="I20">
        <v>3.4590000000000001</v>
      </c>
      <c r="J20">
        <v>3.4129999999999998</v>
      </c>
      <c r="K20">
        <v>3.4169999999999998</v>
      </c>
      <c r="L20">
        <v>3.3929999999999998</v>
      </c>
      <c r="M20">
        <v>3.3839999999999999</v>
      </c>
      <c r="N20">
        <v>3.383</v>
      </c>
      <c r="O20">
        <v>3.367</v>
      </c>
      <c r="P20">
        <v>3.3279999999999998</v>
      </c>
      <c r="Q20">
        <v>27.15</v>
      </c>
    </row>
    <row r="21" spans="1:17" x14ac:dyDescent="0.25">
      <c r="A21" s="1">
        <v>46085</v>
      </c>
      <c r="B21" s="3" t="s">
        <v>25</v>
      </c>
      <c r="C21" s="5">
        <v>22</v>
      </c>
      <c r="D21" s="5">
        <v>4</v>
      </c>
      <c r="E21" s="3">
        <f t="shared" si="0"/>
        <v>1324</v>
      </c>
      <c r="F21" s="5">
        <f t="shared" si="2"/>
        <v>825</v>
      </c>
      <c r="G21" s="6">
        <f t="shared" si="1"/>
        <v>13.75</v>
      </c>
      <c r="H21"/>
      <c r="I21">
        <v>3.4870000000000001</v>
      </c>
      <c r="J21">
        <v>3.4329999999999998</v>
      </c>
      <c r="K21">
        <v>3.4350000000000001</v>
      </c>
      <c r="L21">
        <v>3.4060000000000001</v>
      </c>
      <c r="M21">
        <v>3.4009999999999998</v>
      </c>
      <c r="N21">
        <v>3.3929999999999998</v>
      </c>
      <c r="O21">
        <v>3.3759999999999999</v>
      </c>
      <c r="P21">
        <v>3.3319999999999999</v>
      </c>
      <c r="Q21">
        <v>27.27</v>
      </c>
    </row>
    <row r="22" spans="1:17" x14ac:dyDescent="0.25">
      <c r="A22" s="1">
        <v>46085</v>
      </c>
      <c r="B22" s="3" t="s">
        <v>26</v>
      </c>
      <c r="C22" s="5">
        <v>22</v>
      </c>
      <c r="D22" s="5">
        <v>33</v>
      </c>
      <c r="E22" s="3">
        <f t="shared" si="0"/>
        <v>1353</v>
      </c>
      <c r="F22" s="5">
        <f t="shared" si="2"/>
        <v>854</v>
      </c>
      <c r="G22" s="6">
        <f t="shared" si="1"/>
        <v>14.233333333333333</v>
      </c>
      <c r="H22" t="s">
        <v>5</v>
      </c>
    </row>
    <row r="23" spans="1:17" x14ac:dyDescent="0.25">
      <c r="A23" s="1">
        <v>46086</v>
      </c>
      <c r="B23" s="3" t="s">
        <v>27</v>
      </c>
      <c r="C23" s="5">
        <v>15</v>
      </c>
      <c r="D23" s="5">
        <v>0</v>
      </c>
      <c r="E23" s="3">
        <f t="shared" si="0"/>
        <v>900</v>
      </c>
      <c r="F23" s="5"/>
      <c r="G23" s="6"/>
      <c r="H23" t="s">
        <v>8</v>
      </c>
    </row>
    <row r="24" spans="1:17" x14ac:dyDescent="0.25">
      <c r="A24" s="1">
        <v>46086</v>
      </c>
      <c r="B24" s="3" t="s">
        <v>28</v>
      </c>
      <c r="C24" s="5">
        <v>15</v>
      </c>
      <c r="D24" s="5">
        <v>29</v>
      </c>
      <c r="E24" s="3">
        <f t="shared" si="0"/>
        <v>929</v>
      </c>
      <c r="F24" s="5">
        <f>E24-E$23+F$22</f>
        <v>883</v>
      </c>
      <c r="G24" s="6">
        <f t="shared" si="1"/>
        <v>14.716666666666667</v>
      </c>
      <c r="H24"/>
      <c r="I24">
        <v>3.5779999999999998</v>
      </c>
      <c r="J24">
        <v>3.5209999999999999</v>
      </c>
      <c r="K24">
        <v>3.5310000000000001</v>
      </c>
      <c r="L24">
        <v>3.4769999999999999</v>
      </c>
      <c r="M24">
        <v>3.4569999999999999</v>
      </c>
      <c r="N24">
        <v>3.4289999999999998</v>
      </c>
      <c r="O24">
        <v>3.411</v>
      </c>
      <c r="P24">
        <v>3.3559999999999999</v>
      </c>
      <c r="Q24">
        <v>27.76</v>
      </c>
    </row>
    <row r="25" spans="1:17" x14ac:dyDescent="0.25">
      <c r="A25" s="1">
        <v>46086</v>
      </c>
      <c r="B25" s="3" t="s">
        <v>29</v>
      </c>
      <c r="C25" s="5">
        <v>15</v>
      </c>
      <c r="D25" s="5">
        <v>59</v>
      </c>
      <c r="E25" s="3">
        <f t="shared" si="0"/>
        <v>959</v>
      </c>
      <c r="F25" s="5">
        <f t="shared" ref="F25:F32" si="3">E25-E$23+F$22</f>
        <v>913</v>
      </c>
      <c r="G25" s="6">
        <f t="shared" si="1"/>
        <v>15.216666666666667</v>
      </c>
      <c r="H25"/>
      <c r="I25">
        <v>3.5859999999999999</v>
      </c>
      <c r="J25">
        <v>3.5270000000000001</v>
      </c>
      <c r="K25">
        <v>3.5409999999999999</v>
      </c>
      <c r="L25">
        <v>3.492</v>
      </c>
      <c r="M25">
        <v>3.464</v>
      </c>
      <c r="N25">
        <v>3.44</v>
      </c>
      <c r="O25">
        <v>3.4209999999999998</v>
      </c>
      <c r="P25">
        <v>3.3570000000000002</v>
      </c>
      <c r="Q25">
        <v>27.83</v>
      </c>
    </row>
    <row r="26" spans="1:17" x14ac:dyDescent="0.25">
      <c r="A26" s="1">
        <v>46086</v>
      </c>
      <c r="B26" s="3" t="s">
        <v>30</v>
      </c>
      <c r="C26" s="5">
        <v>16</v>
      </c>
      <c r="D26" s="5">
        <v>32</v>
      </c>
      <c r="E26" s="3">
        <f t="shared" si="0"/>
        <v>992</v>
      </c>
      <c r="F26" s="5">
        <f t="shared" si="3"/>
        <v>946</v>
      </c>
      <c r="G26" s="6">
        <f t="shared" si="1"/>
        <v>15.766666666666667</v>
      </c>
      <c r="H26"/>
      <c r="I26">
        <v>3.593</v>
      </c>
      <c r="J26">
        <v>3.53</v>
      </c>
      <c r="K26">
        <v>3.548</v>
      </c>
      <c r="L26">
        <v>3.504</v>
      </c>
      <c r="M26">
        <v>3.4670000000000001</v>
      </c>
      <c r="N26">
        <v>3.452</v>
      </c>
      <c r="O26">
        <v>3.4289999999999998</v>
      </c>
      <c r="P26">
        <v>3.3730000000000002</v>
      </c>
      <c r="Q26">
        <v>27.9</v>
      </c>
    </row>
    <row r="27" spans="1:17" x14ac:dyDescent="0.25">
      <c r="A27" s="1">
        <v>46086</v>
      </c>
      <c r="B27" s="3" t="s">
        <v>31</v>
      </c>
      <c r="C27" s="5">
        <v>16</v>
      </c>
      <c r="D27" s="5">
        <v>59</v>
      </c>
      <c r="E27" s="3">
        <f t="shared" si="0"/>
        <v>1019</v>
      </c>
      <c r="F27" s="5">
        <f t="shared" si="3"/>
        <v>973</v>
      </c>
      <c r="G27" s="6">
        <f t="shared" si="1"/>
        <v>16.216666666666665</v>
      </c>
      <c r="H27"/>
      <c r="I27">
        <v>3.6070000000000002</v>
      </c>
      <c r="J27">
        <v>3.5390000000000001</v>
      </c>
      <c r="K27">
        <v>3.5609999999999999</v>
      </c>
      <c r="L27">
        <v>3.5209999999999999</v>
      </c>
      <c r="M27">
        <v>3.47</v>
      </c>
      <c r="N27">
        <v>3.4649999999999999</v>
      </c>
      <c r="O27">
        <v>3.4350000000000001</v>
      </c>
      <c r="P27">
        <v>3.4060000000000001</v>
      </c>
      <c r="Q27">
        <v>28.01</v>
      </c>
    </row>
    <row r="28" spans="1:17" x14ac:dyDescent="0.25">
      <c r="A28" s="1">
        <v>46086</v>
      </c>
      <c r="B28" s="3" t="s">
        <v>32</v>
      </c>
      <c r="C28" s="5">
        <v>17</v>
      </c>
      <c r="D28" s="5">
        <v>32</v>
      </c>
      <c r="E28" s="3">
        <f t="shared" si="0"/>
        <v>1052</v>
      </c>
      <c r="F28" s="5">
        <f t="shared" si="3"/>
        <v>1006</v>
      </c>
      <c r="G28" s="6">
        <f t="shared" si="1"/>
        <v>16.766666666666666</v>
      </c>
      <c r="H28"/>
      <c r="I28">
        <v>3.65</v>
      </c>
      <c r="J28">
        <v>3.5750000000000002</v>
      </c>
      <c r="K28">
        <v>3.6070000000000002</v>
      </c>
      <c r="L28">
        <v>3.5680000000000001</v>
      </c>
      <c r="M28">
        <v>3.4849999999999999</v>
      </c>
      <c r="N28">
        <v>3.5009999999999999</v>
      </c>
      <c r="O28">
        <v>3.4510000000000001</v>
      </c>
      <c r="P28">
        <v>3.4649999999999999</v>
      </c>
      <c r="Q28">
        <v>28.31</v>
      </c>
    </row>
    <row r="29" spans="1:17" x14ac:dyDescent="0.25">
      <c r="A29" s="1">
        <v>46086</v>
      </c>
      <c r="B29" s="3" t="s">
        <v>33</v>
      </c>
      <c r="C29" s="5">
        <v>18</v>
      </c>
      <c r="D29" s="5">
        <v>6</v>
      </c>
      <c r="E29" s="3">
        <f t="shared" si="0"/>
        <v>1086</v>
      </c>
      <c r="F29" s="5">
        <f t="shared" si="3"/>
        <v>1040</v>
      </c>
      <c r="G29" s="6">
        <f t="shared" si="1"/>
        <v>17.333333333333332</v>
      </c>
      <c r="H29"/>
      <c r="I29">
        <v>3.6960000000000002</v>
      </c>
      <c r="J29">
        <v>3.6139999999999999</v>
      </c>
      <c r="K29">
        <v>3.6579999999999999</v>
      </c>
      <c r="L29">
        <v>3.6219999999999999</v>
      </c>
      <c r="M29">
        <v>3.496</v>
      </c>
      <c r="N29">
        <v>3.5470000000000002</v>
      </c>
      <c r="O29">
        <v>3.4670000000000001</v>
      </c>
      <c r="P29">
        <v>3.5139999999999998</v>
      </c>
      <c r="Q29">
        <v>28.62</v>
      </c>
    </row>
    <row r="30" spans="1:17" x14ac:dyDescent="0.25">
      <c r="A30" s="1">
        <v>46086</v>
      </c>
      <c r="B30" s="3" t="s">
        <v>34</v>
      </c>
      <c r="C30" s="5">
        <v>18</v>
      </c>
      <c r="D30" s="5">
        <v>33</v>
      </c>
      <c r="E30" s="3">
        <f t="shared" si="0"/>
        <v>1113</v>
      </c>
      <c r="F30" s="5">
        <f t="shared" si="3"/>
        <v>1067</v>
      </c>
      <c r="G30" s="6">
        <f t="shared" si="1"/>
        <v>17.783333333333335</v>
      </c>
      <c r="I30">
        <v>3.7490000000000001</v>
      </c>
      <c r="J30">
        <v>3.657</v>
      </c>
      <c r="K30">
        <v>3.7160000000000002</v>
      </c>
      <c r="L30">
        <v>3.6789999999999998</v>
      </c>
      <c r="M30">
        <v>3.504</v>
      </c>
      <c r="N30">
        <v>3.5920000000000001</v>
      </c>
      <c r="O30">
        <v>3.4790000000000001</v>
      </c>
      <c r="P30">
        <v>3.556</v>
      </c>
      <c r="Q30">
        <v>28.93</v>
      </c>
    </row>
    <row r="31" spans="1:17" x14ac:dyDescent="0.25">
      <c r="A31" s="1">
        <v>46086</v>
      </c>
      <c r="B31" s="3" t="s">
        <v>35</v>
      </c>
      <c r="C31" s="5">
        <v>19</v>
      </c>
      <c r="D31" s="5">
        <v>1</v>
      </c>
      <c r="E31" s="3">
        <f t="shared" si="0"/>
        <v>1141</v>
      </c>
      <c r="F31" s="5">
        <f t="shared" si="3"/>
        <v>1095</v>
      </c>
      <c r="G31" s="6">
        <f t="shared" si="1"/>
        <v>18.25</v>
      </c>
      <c r="I31">
        <v>3.8250000000000002</v>
      </c>
      <c r="J31">
        <v>3.72</v>
      </c>
      <c r="K31">
        <v>3.8029999999999999</v>
      </c>
      <c r="L31">
        <v>3.762</v>
      </c>
      <c r="M31">
        <v>3.512</v>
      </c>
      <c r="N31">
        <v>3.6560000000000001</v>
      </c>
      <c r="O31">
        <v>3.4929999999999999</v>
      </c>
      <c r="P31">
        <v>3.6139999999999999</v>
      </c>
      <c r="Q31">
        <v>29.4</v>
      </c>
    </row>
    <row r="32" spans="1:17" x14ac:dyDescent="0.25">
      <c r="A32" s="1">
        <v>46086</v>
      </c>
      <c r="B32" s="3" t="s">
        <v>36</v>
      </c>
      <c r="C32" s="5">
        <v>19</v>
      </c>
      <c r="D32" s="5">
        <v>28</v>
      </c>
      <c r="E32" s="3">
        <f t="shared" si="0"/>
        <v>1168</v>
      </c>
      <c r="F32" s="5">
        <f t="shared" si="3"/>
        <v>1122</v>
      </c>
      <c r="G32" s="6">
        <f t="shared" si="1"/>
        <v>18.7</v>
      </c>
      <c r="I32">
        <v>3.7440000000000002</v>
      </c>
      <c r="J32">
        <v>3.6429999999999998</v>
      </c>
      <c r="K32">
        <v>3.6970000000000001</v>
      </c>
      <c r="L32">
        <v>3.677</v>
      </c>
      <c r="M32">
        <v>3.45</v>
      </c>
      <c r="N32">
        <v>3.5859999999999999</v>
      </c>
      <c r="O32">
        <v>3.4369999999999998</v>
      </c>
      <c r="P32">
        <v>3.5529999999999999</v>
      </c>
      <c r="Q32">
        <v>28.79</v>
      </c>
    </row>
    <row r="36" spans="1:20" x14ac:dyDescent="0.25">
      <c r="A36" s="3" t="s">
        <v>42</v>
      </c>
    </row>
    <row r="37" spans="1:20" x14ac:dyDescent="0.25">
      <c r="A37" s="9" t="s">
        <v>55</v>
      </c>
      <c r="B37" s="7" t="s">
        <v>43</v>
      </c>
      <c r="C37" s="7" t="s">
        <v>44</v>
      </c>
      <c r="D37" s="7" t="s">
        <v>46</v>
      </c>
      <c r="E37" s="7" t="s">
        <v>47</v>
      </c>
      <c r="F37" s="7" t="s">
        <v>48</v>
      </c>
      <c r="G37" s="7" t="s">
        <v>49</v>
      </c>
      <c r="H37" s="7" t="s">
        <v>50</v>
      </c>
      <c r="I37" s="7" t="s">
        <v>51</v>
      </c>
      <c r="J37" t="s">
        <v>52</v>
      </c>
      <c r="M37" s="7"/>
      <c r="N37" s="7"/>
      <c r="O37" s="7"/>
      <c r="P37" s="7"/>
      <c r="Q37" s="7"/>
      <c r="R37" s="7"/>
      <c r="S37" s="7"/>
      <c r="T37" s="7"/>
    </row>
    <row r="38" spans="1:20" x14ac:dyDescent="0.25">
      <c r="A38" s="6">
        <f t="shared" ref="A38:A41" si="4">G7</f>
        <v>0</v>
      </c>
      <c r="B38" s="3">
        <f t="shared" ref="B38:B41" si="5">I7</f>
        <v>2.75</v>
      </c>
      <c r="C38" s="3">
        <f t="shared" ref="C38:C41" si="6">J7</f>
        <v>2.89</v>
      </c>
      <c r="D38" s="3">
        <f t="shared" ref="D38:D41" si="7">K7</f>
        <v>2.78</v>
      </c>
      <c r="E38" s="3">
        <f t="shared" ref="E38:E41" si="8">L7</f>
        <v>2.8</v>
      </c>
      <c r="F38" s="3">
        <f t="shared" ref="F38:F41" si="9">M7</f>
        <v>1.82</v>
      </c>
      <c r="G38" s="3">
        <f t="shared" ref="G38:G41" si="10">N7</f>
        <v>2.73</v>
      </c>
      <c r="H38" s="3">
        <f t="shared" ref="H38:H41" si="11">O7</f>
        <v>1.33</v>
      </c>
      <c r="I38" s="3">
        <f t="shared" ref="I38:I41" si="12">P7</f>
        <v>2.69</v>
      </c>
      <c r="J38">
        <v>0</v>
      </c>
      <c r="K38">
        <v>3.65</v>
      </c>
    </row>
    <row r="39" spans="1:20" x14ac:dyDescent="0.25">
      <c r="A39" s="6">
        <f t="shared" si="4"/>
        <v>1</v>
      </c>
      <c r="B39" s="3">
        <f t="shared" si="5"/>
        <v>3.19</v>
      </c>
      <c r="C39" s="3">
        <f t="shared" si="6"/>
        <v>3.22</v>
      </c>
      <c r="D39" s="3">
        <f t="shared" si="7"/>
        <v>3.21</v>
      </c>
      <c r="E39" s="3">
        <f t="shared" si="8"/>
        <v>3.21</v>
      </c>
      <c r="F39" s="3">
        <f t="shared" si="9"/>
        <v>3.03</v>
      </c>
      <c r="G39" s="3">
        <f t="shared" si="10"/>
        <v>3.18</v>
      </c>
      <c r="H39" s="3">
        <f t="shared" si="11"/>
        <v>2.86</v>
      </c>
      <c r="I39" s="3">
        <f t="shared" si="12"/>
        <v>3.13</v>
      </c>
      <c r="J39">
        <v>19</v>
      </c>
      <c r="K39">
        <v>3.65</v>
      </c>
    </row>
    <row r="40" spans="1:20" x14ac:dyDescent="0.25">
      <c r="A40" s="6">
        <f t="shared" si="4"/>
        <v>4.4666666666666668</v>
      </c>
      <c r="B40" s="3">
        <f t="shared" si="5"/>
        <v>3.3069999999999999</v>
      </c>
      <c r="C40" s="3">
        <f t="shared" si="6"/>
        <v>3.3050000000000002</v>
      </c>
      <c r="D40" s="3">
        <f t="shared" si="7"/>
        <v>3.3090000000000002</v>
      </c>
      <c r="E40" s="3">
        <f t="shared" si="8"/>
        <v>3.3029999999999999</v>
      </c>
      <c r="F40" s="3">
        <f t="shared" si="9"/>
        <v>3.2770000000000001</v>
      </c>
      <c r="G40" s="3">
        <f t="shared" si="10"/>
        <v>3.3</v>
      </c>
      <c r="H40" s="3">
        <f t="shared" si="11"/>
        <v>3.2559999999999998</v>
      </c>
      <c r="I40" s="3">
        <f t="shared" si="12"/>
        <v>3.24</v>
      </c>
    </row>
    <row r="41" spans="1:20" x14ac:dyDescent="0.25">
      <c r="A41" s="6">
        <f t="shared" si="4"/>
        <v>5.3</v>
      </c>
      <c r="B41" s="3">
        <f t="shared" si="5"/>
        <v>3.3279999999999998</v>
      </c>
      <c r="C41" s="3">
        <f t="shared" si="6"/>
        <v>3.3260000000000001</v>
      </c>
      <c r="D41" s="3">
        <f t="shared" si="7"/>
        <v>3.3290000000000002</v>
      </c>
      <c r="E41" s="3">
        <f t="shared" si="8"/>
        <v>3.323</v>
      </c>
      <c r="F41" s="3">
        <f t="shared" si="9"/>
        <v>3.3010000000000002</v>
      </c>
      <c r="G41" s="3">
        <f t="shared" si="10"/>
        <v>3.32</v>
      </c>
      <c r="H41" s="3">
        <f t="shared" si="11"/>
        <v>3.2749999999999999</v>
      </c>
      <c r="I41" s="3">
        <f t="shared" si="12"/>
        <v>3.26</v>
      </c>
    </row>
    <row r="42" spans="1:20" x14ac:dyDescent="0.25">
      <c r="A42" s="6">
        <f>G12</f>
        <v>6.95</v>
      </c>
      <c r="B42" s="3">
        <f>I12</f>
        <v>3.3439999999999999</v>
      </c>
      <c r="C42" s="3">
        <f>J12</f>
        <v>3.34</v>
      </c>
      <c r="D42" s="3">
        <f>K12</f>
        <v>3.3420000000000001</v>
      </c>
      <c r="E42" s="3">
        <f>L12</f>
        <v>3.3359999999999999</v>
      </c>
      <c r="F42" s="3">
        <f>M12</f>
        <v>3.3410000000000002</v>
      </c>
      <c r="G42" s="3">
        <f>N12</f>
        <v>3.3359999999999999</v>
      </c>
      <c r="H42" s="3">
        <f>O12</f>
        <v>3.323</v>
      </c>
      <c r="I42" s="3">
        <f>P12</f>
        <v>3.2789999999999999</v>
      </c>
    </row>
    <row r="43" spans="1:20" x14ac:dyDescent="0.25">
      <c r="A43" s="6">
        <f>G14</f>
        <v>7.95</v>
      </c>
      <c r="B43" s="3">
        <f>I14</f>
        <v>3.347</v>
      </c>
      <c r="C43" s="3">
        <f>J14</f>
        <v>3.343</v>
      </c>
      <c r="D43" s="3">
        <f>K14</f>
        <v>3.3439999999999999</v>
      </c>
      <c r="E43" s="3">
        <f>L14</f>
        <v>3.3340000000000001</v>
      </c>
      <c r="F43" s="3">
        <f>M14</f>
        <v>3.3439999999999999</v>
      </c>
      <c r="G43" s="3">
        <f>N14</f>
        <v>3.3359999999999999</v>
      </c>
      <c r="H43" s="3">
        <f>O14</f>
        <v>3.3380000000000001</v>
      </c>
      <c r="I43" s="3">
        <f>P14</f>
        <v>3.2850000000000001</v>
      </c>
    </row>
    <row r="44" spans="1:20" x14ac:dyDescent="0.25">
      <c r="A44" s="6">
        <f>G15</f>
        <v>9</v>
      </c>
      <c r="B44" s="3">
        <f>I15</f>
        <v>3.3490000000000002</v>
      </c>
      <c r="C44" s="3">
        <f>J15</f>
        <v>3.343</v>
      </c>
      <c r="D44" s="3">
        <f>K15</f>
        <v>3.3439999999999999</v>
      </c>
      <c r="E44" s="3">
        <f>L15</f>
        <v>3.3370000000000002</v>
      </c>
      <c r="F44" s="3">
        <f>M15</f>
        <v>3.3439999999999999</v>
      </c>
      <c r="G44" s="3">
        <f>N15</f>
        <v>3.3359999999999999</v>
      </c>
      <c r="H44" s="3">
        <f>O15</f>
        <v>3.34</v>
      </c>
      <c r="I44" s="3">
        <f>P15</f>
        <v>3.2850000000000001</v>
      </c>
    </row>
    <row r="45" spans="1:20" x14ac:dyDescent="0.25">
      <c r="A45" s="6">
        <f>G16</f>
        <v>9.9833333333333325</v>
      </c>
      <c r="B45" s="3">
        <f>I16</f>
        <v>3.3570000000000002</v>
      </c>
      <c r="C45" s="3">
        <f>J16</f>
        <v>3.3479999999999999</v>
      </c>
      <c r="D45" s="3">
        <f>K16</f>
        <v>3.3490000000000002</v>
      </c>
      <c r="E45" s="3">
        <f>L16</f>
        <v>3.3410000000000002</v>
      </c>
      <c r="F45" s="3">
        <f>M16</f>
        <v>3.347</v>
      </c>
      <c r="G45" s="3">
        <f>N16</f>
        <v>3.3380000000000001</v>
      </c>
      <c r="H45" s="3">
        <f>O16</f>
        <v>3.3420000000000001</v>
      </c>
      <c r="I45" s="3">
        <f>P16</f>
        <v>3.2869999999999999</v>
      </c>
    </row>
    <row r="46" spans="1:20" x14ac:dyDescent="0.25">
      <c r="A46" s="6">
        <f>G17</f>
        <v>10.866666666666667</v>
      </c>
      <c r="B46" s="3">
        <f>I17</f>
        <v>3.3690000000000002</v>
      </c>
      <c r="C46" s="3">
        <f>J17</f>
        <v>3.3540000000000001</v>
      </c>
      <c r="D46" s="3">
        <f>K17</f>
        <v>3.3570000000000002</v>
      </c>
      <c r="E46" s="3">
        <f>L17</f>
        <v>3.347</v>
      </c>
      <c r="F46" s="3">
        <f>M17</f>
        <v>3.3519999999999999</v>
      </c>
      <c r="G46" s="3">
        <f>N17</f>
        <v>3.3420000000000001</v>
      </c>
      <c r="H46" s="3">
        <f>O17</f>
        <v>3.3450000000000002</v>
      </c>
      <c r="I46" s="3">
        <f>P17</f>
        <v>3.2909999999999999</v>
      </c>
    </row>
    <row r="47" spans="1:20" x14ac:dyDescent="0.25">
      <c r="A47" s="6">
        <f>G18</f>
        <v>11.65</v>
      </c>
      <c r="B47" s="3">
        <f>I18</f>
        <v>3.3849999999999998</v>
      </c>
      <c r="C47" s="3">
        <f>J18</f>
        <v>3.3639999999999999</v>
      </c>
      <c r="D47" s="3">
        <f>K18</f>
        <v>3.3740000000000001</v>
      </c>
      <c r="E47" s="3">
        <f>L18</f>
        <v>3.3580000000000001</v>
      </c>
      <c r="F47" s="3">
        <f>M18</f>
        <v>3.36</v>
      </c>
      <c r="G47" s="3">
        <f>N18</f>
        <v>3.3490000000000002</v>
      </c>
      <c r="H47" s="3">
        <f>O18</f>
        <v>3.35</v>
      </c>
      <c r="I47" s="3">
        <f>P18</f>
        <v>3.3</v>
      </c>
    </row>
    <row r="48" spans="1:20" x14ac:dyDescent="0.25">
      <c r="A48" s="6">
        <f>G19</f>
        <v>12.233333333333333</v>
      </c>
      <c r="B48" s="3">
        <f>I19</f>
        <v>3.407</v>
      </c>
      <c r="C48" s="3">
        <f>J19</f>
        <v>3.3759999999999999</v>
      </c>
      <c r="D48" s="3">
        <f>K19</f>
        <v>3.391</v>
      </c>
      <c r="E48" s="3">
        <f>L19</f>
        <v>3.3690000000000002</v>
      </c>
      <c r="F48" s="3">
        <f>M19</f>
        <v>3.3660000000000001</v>
      </c>
      <c r="G48" s="3">
        <f>N19</f>
        <v>3.3570000000000002</v>
      </c>
      <c r="H48" s="3">
        <f>O19</f>
        <v>3.355</v>
      </c>
      <c r="I48" s="3">
        <f>P19</f>
        <v>3.3109999999999999</v>
      </c>
    </row>
    <row r="49" spans="1:9" x14ac:dyDescent="0.25">
      <c r="A49" s="6">
        <f>G20</f>
        <v>13.233333333333333</v>
      </c>
      <c r="B49" s="3">
        <f>I20</f>
        <v>3.4590000000000001</v>
      </c>
      <c r="C49" s="3">
        <f>J20</f>
        <v>3.4129999999999998</v>
      </c>
      <c r="D49" s="3">
        <f>K20</f>
        <v>3.4169999999999998</v>
      </c>
      <c r="E49" s="3">
        <f>L20</f>
        <v>3.3929999999999998</v>
      </c>
      <c r="F49" s="3">
        <f>M20</f>
        <v>3.3839999999999999</v>
      </c>
      <c r="G49" s="3">
        <f>N20</f>
        <v>3.383</v>
      </c>
      <c r="H49" s="3">
        <f>O20</f>
        <v>3.367</v>
      </c>
      <c r="I49" s="3">
        <f>P20</f>
        <v>3.3279999999999998</v>
      </c>
    </row>
    <row r="50" spans="1:9" x14ac:dyDescent="0.25">
      <c r="A50" s="6">
        <f>G21</f>
        <v>13.75</v>
      </c>
      <c r="B50" s="3">
        <f>I21</f>
        <v>3.4870000000000001</v>
      </c>
      <c r="C50" s="3">
        <f>J21</f>
        <v>3.4329999999999998</v>
      </c>
      <c r="D50" s="3">
        <f>K21</f>
        <v>3.4350000000000001</v>
      </c>
      <c r="E50" s="3">
        <f>L21</f>
        <v>3.4060000000000001</v>
      </c>
      <c r="F50" s="3">
        <f>M21</f>
        <v>3.4009999999999998</v>
      </c>
      <c r="G50" s="3">
        <f>N21</f>
        <v>3.3929999999999998</v>
      </c>
      <c r="H50" s="3">
        <f>O21</f>
        <v>3.3759999999999999</v>
      </c>
      <c r="I50" s="3">
        <f>P21</f>
        <v>3.3319999999999999</v>
      </c>
    </row>
    <row r="51" spans="1:9" x14ac:dyDescent="0.25">
      <c r="A51" s="6">
        <f>G24</f>
        <v>14.716666666666667</v>
      </c>
      <c r="B51" s="3">
        <f>I24</f>
        <v>3.5779999999999998</v>
      </c>
      <c r="C51" s="3">
        <f>J24</f>
        <v>3.5209999999999999</v>
      </c>
      <c r="D51" s="3">
        <f>K24</f>
        <v>3.5310000000000001</v>
      </c>
      <c r="E51" s="3">
        <f>L24</f>
        <v>3.4769999999999999</v>
      </c>
      <c r="F51" s="3">
        <f>M24</f>
        <v>3.4569999999999999</v>
      </c>
      <c r="G51" s="3">
        <f>N24</f>
        <v>3.4289999999999998</v>
      </c>
      <c r="H51" s="3">
        <f>O24</f>
        <v>3.411</v>
      </c>
      <c r="I51" s="3">
        <f>P24</f>
        <v>3.3559999999999999</v>
      </c>
    </row>
    <row r="52" spans="1:9" x14ac:dyDescent="0.25">
      <c r="A52" s="6">
        <f>G25</f>
        <v>15.216666666666667</v>
      </c>
      <c r="B52" s="3">
        <f>I25</f>
        <v>3.5859999999999999</v>
      </c>
      <c r="C52" s="3">
        <f>J25</f>
        <v>3.5270000000000001</v>
      </c>
      <c r="D52" s="3">
        <f>K25</f>
        <v>3.5409999999999999</v>
      </c>
      <c r="E52" s="3">
        <f>L25</f>
        <v>3.492</v>
      </c>
      <c r="F52" s="3">
        <f>M25</f>
        <v>3.464</v>
      </c>
      <c r="G52" s="3">
        <f>N25</f>
        <v>3.44</v>
      </c>
      <c r="H52" s="3">
        <f>O25</f>
        <v>3.4209999999999998</v>
      </c>
      <c r="I52" s="3">
        <f>P25</f>
        <v>3.3570000000000002</v>
      </c>
    </row>
    <row r="53" spans="1:9" x14ac:dyDescent="0.25">
      <c r="A53" s="6">
        <f>G26</f>
        <v>15.766666666666667</v>
      </c>
      <c r="B53" s="3">
        <f>I26</f>
        <v>3.593</v>
      </c>
      <c r="C53" s="3">
        <f>J26</f>
        <v>3.53</v>
      </c>
      <c r="D53" s="3">
        <f>K26</f>
        <v>3.548</v>
      </c>
      <c r="E53" s="3">
        <f>L26</f>
        <v>3.504</v>
      </c>
      <c r="F53" s="3">
        <f>M26</f>
        <v>3.4670000000000001</v>
      </c>
      <c r="G53" s="3">
        <f>N26</f>
        <v>3.452</v>
      </c>
      <c r="H53" s="3">
        <f>O26</f>
        <v>3.4289999999999998</v>
      </c>
      <c r="I53" s="3">
        <f>P26</f>
        <v>3.3730000000000002</v>
      </c>
    </row>
    <row r="54" spans="1:9" x14ac:dyDescent="0.25">
      <c r="A54" s="6">
        <f>G27</f>
        <v>16.216666666666665</v>
      </c>
      <c r="B54" s="3">
        <f>I27</f>
        <v>3.6070000000000002</v>
      </c>
      <c r="C54" s="3">
        <f>J27</f>
        <v>3.5390000000000001</v>
      </c>
      <c r="D54" s="3">
        <f>K27</f>
        <v>3.5609999999999999</v>
      </c>
      <c r="E54" s="3">
        <f>L27</f>
        <v>3.5209999999999999</v>
      </c>
      <c r="F54" s="3">
        <f>M27</f>
        <v>3.47</v>
      </c>
      <c r="G54" s="3">
        <f>N27</f>
        <v>3.4649999999999999</v>
      </c>
      <c r="H54" s="3">
        <f>O27</f>
        <v>3.4350000000000001</v>
      </c>
      <c r="I54" s="3">
        <f>P27</f>
        <v>3.4060000000000001</v>
      </c>
    </row>
    <row r="55" spans="1:9" x14ac:dyDescent="0.25">
      <c r="A55" s="6">
        <f>G28</f>
        <v>16.766666666666666</v>
      </c>
      <c r="B55" s="8">
        <f>I28</f>
        <v>3.65</v>
      </c>
      <c r="C55" s="3">
        <f>J28</f>
        <v>3.5750000000000002</v>
      </c>
      <c r="D55" s="3">
        <f>K28</f>
        <v>3.6070000000000002</v>
      </c>
      <c r="E55" s="3">
        <f>L28</f>
        <v>3.5680000000000001</v>
      </c>
      <c r="F55" s="3">
        <f>M28</f>
        <v>3.4849999999999999</v>
      </c>
      <c r="G55" s="3">
        <f>N28</f>
        <v>3.5009999999999999</v>
      </c>
      <c r="H55" s="3">
        <f>O28</f>
        <v>3.4510000000000001</v>
      </c>
      <c r="I55" s="3">
        <f>P28</f>
        <v>3.4649999999999999</v>
      </c>
    </row>
    <row r="56" spans="1:9" x14ac:dyDescent="0.25">
      <c r="A56" s="6">
        <f>G29</f>
        <v>17.333333333333332</v>
      </c>
      <c r="B56" s="3">
        <f>I29</f>
        <v>3.6960000000000002</v>
      </c>
      <c r="C56" s="3">
        <f>J29</f>
        <v>3.6139999999999999</v>
      </c>
      <c r="D56" s="8">
        <f>K29</f>
        <v>3.6579999999999999</v>
      </c>
      <c r="E56" s="3">
        <f>L29</f>
        <v>3.6219999999999999</v>
      </c>
      <c r="F56" s="3">
        <f>M29</f>
        <v>3.496</v>
      </c>
      <c r="G56" s="3">
        <f>N29</f>
        <v>3.5470000000000002</v>
      </c>
      <c r="H56" s="3">
        <f>O29</f>
        <v>3.4670000000000001</v>
      </c>
      <c r="I56" s="3">
        <f>P29</f>
        <v>3.5139999999999998</v>
      </c>
    </row>
    <row r="57" spans="1:9" x14ac:dyDescent="0.25">
      <c r="A57" s="6">
        <f>G30</f>
        <v>17.783333333333335</v>
      </c>
      <c r="B57" s="3">
        <f>I30</f>
        <v>3.7490000000000001</v>
      </c>
      <c r="C57" s="8">
        <f>J30</f>
        <v>3.657</v>
      </c>
      <c r="D57" s="3">
        <f>K30</f>
        <v>3.7160000000000002</v>
      </c>
      <c r="E57" s="8">
        <f>L30</f>
        <v>3.6789999999999998</v>
      </c>
      <c r="F57" s="3">
        <f>M30</f>
        <v>3.504</v>
      </c>
      <c r="G57" s="3">
        <f>N30</f>
        <v>3.5920000000000001</v>
      </c>
      <c r="H57" s="3">
        <f>O30</f>
        <v>3.4790000000000001</v>
      </c>
      <c r="I57" s="3">
        <f>P30</f>
        <v>3.556</v>
      </c>
    </row>
    <row r="58" spans="1:9" x14ac:dyDescent="0.25">
      <c r="A58" s="6">
        <f>G31</f>
        <v>18.25</v>
      </c>
      <c r="B58" s="3">
        <f>I31</f>
        <v>3.8250000000000002</v>
      </c>
      <c r="C58" s="3">
        <f>J31</f>
        <v>3.72</v>
      </c>
      <c r="D58" s="3">
        <f>K31</f>
        <v>3.8029999999999999</v>
      </c>
      <c r="E58" s="3">
        <f>L31</f>
        <v>3.762</v>
      </c>
      <c r="F58" s="3">
        <f>M31</f>
        <v>3.512</v>
      </c>
      <c r="G58" s="3">
        <f>N31</f>
        <v>3.6560000000000001</v>
      </c>
      <c r="H58" s="3">
        <f>O31</f>
        <v>3.4929999999999999</v>
      </c>
      <c r="I58" s="3">
        <f>P31</f>
        <v>3.6139999999999999</v>
      </c>
    </row>
    <row r="59" spans="1:9" x14ac:dyDescent="0.25">
      <c r="A59" s="6">
        <f>G32</f>
        <v>18.7</v>
      </c>
      <c r="B59" s="3">
        <f>I32</f>
        <v>3.7440000000000002</v>
      </c>
      <c r="C59" s="3">
        <f>J32</f>
        <v>3.6429999999999998</v>
      </c>
      <c r="D59" s="3">
        <f>K32</f>
        <v>3.6970000000000001</v>
      </c>
      <c r="E59" s="3">
        <f>L32</f>
        <v>3.677</v>
      </c>
      <c r="F59" s="3">
        <f>M32</f>
        <v>3.45</v>
      </c>
      <c r="G59" s="3">
        <f>N32</f>
        <v>3.5859999999999999</v>
      </c>
      <c r="H59" s="3">
        <f>O32</f>
        <v>3.4369999999999998</v>
      </c>
      <c r="I59" s="3">
        <f>P32</f>
        <v>3.5529999999999999</v>
      </c>
    </row>
    <row r="62" spans="1:9" x14ac:dyDescent="0.25">
      <c r="A62" s="3" t="s">
        <v>53</v>
      </c>
    </row>
    <row r="63" spans="1:9" x14ac:dyDescent="0.25">
      <c r="A63" s="3" t="s">
        <v>56</v>
      </c>
      <c r="I63" t="s">
        <v>57</v>
      </c>
    </row>
    <row r="64" spans="1:9" x14ac:dyDescent="0.25">
      <c r="A64" s="3" t="s">
        <v>43</v>
      </c>
      <c r="C64" s="3" t="s">
        <v>44</v>
      </c>
      <c r="E64" s="3" t="s">
        <v>46</v>
      </c>
      <c r="G64" s="3" t="s">
        <v>47</v>
      </c>
    </row>
    <row r="65" spans="1:9" x14ac:dyDescent="0.25">
      <c r="A65" s="9" t="s">
        <v>54</v>
      </c>
      <c r="B65" s="9" t="s">
        <v>53</v>
      </c>
      <c r="C65" s="9" t="s">
        <v>54</v>
      </c>
      <c r="D65" s="9" t="s">
        <v>53</v>
      </c>
      <c r="E65" s="9" t="s">
        <v>54</v>
      </c>
      <c r="F65" s="9" t="s">
        <v>53</v>
      </c>
      <c r="G65" s="9" t="s">
        <v>54</v>
      </c>
      <c r="H65" s="9" t="s">
        <v>53</v>
      </c>
      <c r="I65" s="9" t="s">
        <v>58</v>
      </c>
    </row>
    <row r="66" spans="1:9" x14ac:dyDescent="0.25">
      <c r="A66" s="3">
        <f>B38</f>
        <v>2.75</v>
      </c>
      <c r="B66" s="6">
        <f>A$55-A38</f>
        <v>16.766666666666666</v>
      </c>
      <c r="C66" s="3">
        <f>C38</f>
        <v>2.89</v>
      </c>
      <c r="D66" s="6">
        <f>A$57-A38</f>
        <v>17.783333333333335</v>
      </c>
      <c r="E66" s="3">
        <f>D38</f>
        <v>2.78</v>
      </c>
      <c r="F66" s="6">
        <f>A$56-A38</f>
        <v>17.333333333333332</v>
      </c>
      <c r="G66" s="3">
        <f>E38</f>
        <v>2.8</v>
      </c>
      <c r="H66" s="6">
        <f>A$57-A38</f>
        <v>17.783333333333335</v>
      </c>
      <c r="I66" s="10">
        <f>E66*8</f>
        <v>22.24</v>
      </c>
    </row>
    <row r="67" spans="1:9" x14ac:dyDescent="0.25">
      <c r="A67" s="3">
        <f t="shared" ref="A67:A99" si="13">B39</f>
        <v>3.19</v>
      </c>
      <c r="B67" s="6">
        <f t="shared" ref="B67:B83" si="14">A$55-A39</f>
        <v>15.766666666666666</v>
      </c>
      <c r="C67" s="3">
        <f t="shared" ref="C67:C99" si="15">C39</f>
        <v>3.22</v>
      </c>
      <c r="D67" s="6">
        <f t="shared" ref="D67:D85" si="16">A$57-A39</f>
        <v>16.783333333333335</v>
      </c>
      <c r="E67" s="3">
        <f t="shared" ref="E67:E99" si="17">D39</f>
        <v>3.21</v>
      </c>
      <c r="F67" s="6">
        <f t="shared" ref="F67:F84" si="18">A$56-A39</f>
        <v>16.333333333333332</v>
      </c>
      <c r="G67" s="3">
        <f t="shared" ref="G67:G99" si="19">E39</f>
        <v>3.21</v>
      </c>
      <c r="H67" s="6">
        <f t="shared" ref="H67:H85" si="20">A$57-A39</f>
        <v>16.783333333333335</v>
      </c>
      <c r="I67" s="10">
        <f t="shared" ref="I67:I84" si="21">E67*8</f>
        <v>25.68</v>
      </c>
    </row>
    <row r="68" spans="1:9" x14ac:dyDescent="0.25">
      <c r="A68" s="3">
        <f t="shared" si="13"/>
        <v>3.3069999999999999</v>
      </c>
      <c r="B68" s="6">
        <f t="shared" si="14"/>
        <v>12.299999999999999</v>
      </c>
      <c r="C68" s="3">
        <f t="shared" si="15"/>
        <v>3.3050000000000002</v>
      </c>
      <c r="D68" s="6">
        <f t="shared" si="16"/>
        <v>13.316666666666668</v>
      </c>
      <c r="E68" s="3">
        <f t="shared" si="17"/>
        <v>3.3090000000000002</v>
      </c>
      <c r="F68" s="6">
        <f t="shared" si="18"/>
        <v>12.866666666666665</v>
      </c>
      <c r="G68" s="3">
        <f t="shared" si="19"/>
        <v>3.3029999999999999</v>
      </c>
      <c r="H68" s="6">
        <f t="shared" si="20"/>
        <v>13.316666666666668</v>
      </c>
      <c r="I68" s="10">
        <f t="shared" si="21"/>
        <v>26.472000000000001</v>
      </c>
    </row>
    <row r="69" spans="1:9" x14ac:dyDescent="0.25">
      <c r="A69" s="3">
        <f t="shared" si="13"/>
        <v>3.3279999999999998</v>
      </c>
      <c r="B69" s="6">
        <f t="shared" si="14"/>
        <v>11.466666666666665</v>
      </c>
      <c r="C69" s="3">
        <f t="shared" si="15"/>
        <v>3.3260000000000001</v>
      </c>
      <c r="D69" s="6">
        <f t="shared" si="16"/>
        <v>12.483333333333334</v>
      </c>
      <c r="E69" s="3">
        <f t="shared" si="17"/>
        <v>3.3290000000000002</v>
      </c>
      <c r="F69" s="6">
        <f t="shared" si="18"/>
        <v>12.033333333333331</v>
      </c>
      <c r="G69" s="3">
        <f t="shared" si="19"/>
        <v>3.323</v>
      </c>
      <c r="H69" s="6">
        <f t="shared" si="20"/>
        <v>12.483333333333334</v>
      </c>
      <c r="I69" s="10">
        <f t="shared" si="21"/>
        <v>26.632000000000001</v>
      </c>
    </row>
    <row r="70" spans="1:9" x14ac:dyDescent="0.25">
      <c r="A70" s="3">
        <f t="shared" si="13"/>
        <v>3.3439999999999999</v>
      </c>
      <c r="B70" s="6">
        <f t="shared" si="14"/>
        <v>9.8166666666666664</v>
      </c>
      <c r="C70" s="3">
        <f t="shared" si="15"/>
        <v>3.34</v>
      </c>
      <c r="D70" s="6">
        <f t="shared" si="16"/>
        <v>10.833333333333336</v>
      </c>
      <c r="E70" s="3">
        <f t="shared" si="17"/>
        <v>3.3420000000000001</v>
      </c>
      <c r="F70" s="6">
        <f t="shared" si="18"/>
        <v>10.383333333333333</v>
      </c>
      <c r="G70" s="3">
        <f t="shared" si="19"/>
        <v>3.3359999999999999</v>
      </c>
      <c r="H70" s="6">
        <f t="shared" si="20"/>
        <v>10.833333333333336</v>
      </c>
      <c r="I70" s="10">
        <f t="shared" si="21"/>
        <v>26.736000000000001</v>
      </c>
    </row>
    <row r="71" spans="1:9" x14ac:dyDescent="0.25">
      <c r="A71" s="3">
        <f t="shared" si="13"/>
        <v>3.347</v>
      </c>
      <c r="B71" s="6">
        <f t="shared" si="14"/>
        <v>8.8166666666666664</v>
      </c>
      <c r="C71" s="3">
        <f t="shared" si="15"/>
        <v>3.343</v>
      </c>
      <c r="D71" s="6">
        <f t="shared" si="16"/>
        <v>9.8333333333333357</v>
      </c>
      <c r="E71" s="3">
        <f t="shared" si="17"/>
        <v>3.3439999999999999</v>
      </c>
      <c r="F71" s="6">
        <f t="shared" si="18"/>
        <v>9.3833333333333329</v>
      </c>
      <c r="G71" s="3">
        <f t="shared" si="19"/>
        <v>3.3340000000000001</v>
      </c>
      <c r="H71" s="6">
        <f t="shared" si="20"/>
        <v>9.8333333333333357</v>
      </c>
      <c r="I71" s="10">
        <f t="shared" si="21"/>
        <v>26.751999999999999</v>
      </c>
    </row>
    <row r="72" spans="1:9" x14ac:dyDescent="0.25">
      <c r="A72" s="3">
        <f t="shared" si="13"/>
        <v>3.3490000000000002</v>
      </c>
      <c r="B72" s="6">
        <f t="shared" si="14"/>
        <v>7.7666666666666657</v>
      </c>
      <c r="C72" s="3">
        <f t="shared" si="15"/>
        <v>3.343</v>
      </c>
      <c r="D72" s="6">
        <f t="shared" si="16"/>
        <v>8.783333333333335</v>
      </c>
      <c r="E72" s="3">
        <f t="shared" si="17"/>
        <v>3.3439999999999999</v>
      </c>
      <c r="F72" s="6">
        <f t="shared" si="18"/>
        <v>8.3333333333333321</v>
      </c>
      <c r="G72" s="3">
        <f t="shared" si="19"/>
        <v>3.3370000000000002</v>
      </c>
      <c r="H72" s="6">
        <f t="shared" si="20"/>
        <v>8.783333333333335</v>
      </c>
      <c r="I72" s="10">
        <f t="shared" si="21"/>
        <v>26.751999999999999</v>
      </c>
    </row>
    <row r="73" spans="1:9" x14ac:dyDescent="0.25">
      <c r="A73" s="3">
        <f t="shared" si="13"/>
        <v>3.3570000000000002</v>
      </c>
      <c r="B73" s="6">
        <f t="shared" si="14"/>
        <v>6.7833333333333332</v>
      </c>
      <c r="C73" s="3">
        <f t="shared" si="15"/>
        <v>3.3479999999999999</v>
      </c>
      <c r="D73" s="6">
        <f t="shared" si="16"/>
        <v>7.8000000000000025</v>
      </c>
      <c r="E73" s="3">
        <f t="shared" si="17"/>
        <v>3.3490000000000002</v>
      </c>
      <c r="F73" s="6">
        <f t="shared" si="18"/>
        <v>7.35</v>
      </c>
      <c r="G73" s="3">
        <f t="shared" si="19"/>
        <v>3.3410000000000002</v>
      </c>
      <c r="H73" s="6">
        <f t="shared" si="20"/>
        <v>7.8000000000000025</v>
      </c>
      <c r="I73" s="10">
        <f t="shared" si="21"/>
        <v>26.792000000000002</v>
      </c>
    </row>
    <row r="74" spans="1:9" x14ac:dyDescent="0.25">
      <c r="A74" s="3">
        <f t="shared" si="13"/>
        <v>3.3690000000000002</v>
      </c>
      <c r="B74" s="6">
        <f t="shared" si="14"/>
        <v>5.8999999999999986</v>
      </c>
      <c r="C74" s="3">
        <f t="shared" si="15"/>
        <v>3.3540000000000001</v>
      </c>
      <c r="D74" s="6">
        <f t="shared" si="16"/>
        <v>6.9166666666666679</v>
      </c>
      <c r="E74" s="3">
        <f t="shared" si="17"/>
        <v>3.3570000000000002</v>
      </c>
      <c r="F74" s="6">
        <f t="shared" si="18"/>
        <v>6.466666666666665</v>
      </c>
      <c r="G74" s="3">
        <f t="shared" si="19"/>
        <v>3.347</v>
      </c>
      <c r="H74" s="6">
        <f t="shared" si="20"/>
        <v>6.9166666666666679</v>
      </c>
      <c r="I74" s="10">
        <f t="shared" si="21"/>
        <v>26.856000000000002</v>
      </c>
    </row>
    <row r="75" spans="1:9" x14ac:dyDescent="0.25">
      <c r="A75" s="3">
        <f t="shared" si="13"/>
        <v>3.3849999999999998</v>
      </c>
      <c r="B75" s="6">
        <f t="shared" si="14"/>
        <v>5.1166666666666654</v>
      </c>
      <c r="C75" s="3">
        <f t="shared" si="15"/>
        <v>3.3639999999999999</v>
      </c>
      <c r="D75" s="6">
        <f t="shared" si="16"/>
        <v>6.1333333333333346</v>
      </c>
      <c r="E75" s="3">
        <f t="shared" si="17"/>
        <v>3.3740000000000001</v>
      </c>
      <c r="F75" s="6">
        <f t="shared" si="18"/>
        <v>5.6833333333333318</v>
      </c>
      <c r="G75" s="3">
        <f t="shared" si="19"/>
        <v>3.3580000000000001</v>
      </c>
      <c r="H75" s="6">
        <f t="shared" si="20"/>
        <v>6.1333333333333346</v>
      </c>
      <c r="I75" s="10">
        <f t="shared" si="21"/>
        <v>26.992000000000001</v>
      </c>
    </row>
    <row r="76" spans="1:9" x14ac:dyDescent="0.25">
      <c r="A76" s="3">
        <f t="shared" si="13"/>
        <v>3.407</v>
      </c>
      <c r="B76" s="6">
        <f t="shared" si="14"/>
        <v>4.5333333333333332</v>
      </c>
      <c r="C76" s="3">
        <f t="shared" si="15"/>
        <v>3.3759999999999999</v>
      </c>
      <c r="D76" s="6">
        <f t="shared" si="16"/>
        <v>5.5500000000000025</v>
      </c>
      <c r="E76" s="3">
        <f t="shared" si="17"/>
        <v>3.391</v>
      </c>
      <c r="F76" s="6">
        <f t="shared" si="18"/>
        <v>5.0999999999999996</v>
      </c>
      <c r="G76" s="3">
        <f t="shared" si="19"/>
        <v>3.3690000000000002</v>
      </c>
      <c r="H76" s="6">
        <f t="shared" si="20"/>
        <v>5.5500000000000025</v>
      </c>
      <c r="I76" s="10">
        <f t="shared" si="21"/>
        <v>27.128</v>
      </c>
    </row>
    <row r="77" spans="1:9" x14ac:dyDescent="0.25">
      <c r="A77" s="3">
        <f t="shared" si="13"/>
        <v>3.4590000000000001</v>
      </c>
      <c r="B77" s="6">
        <f t="shared" si="14"/>
        <v>3.5333333333333332</v>
      </c>
      <c r="C77" s="3">
        <f t="shared" si="15"/>
        <v>3.4129999999999998</v>
      </c>
      <c r="D77" s="6">
        <f t="shared" si="16"/>
        <v>4.5500000000000025</v>
      </c>
      <c r="E77" s="3">
        <f t="shared" si="17"/>
        <v>3.4169999999999998</v>
      </c>
      <c r="F77" s="6">
        <f t="shared" si="18"/>
        <v>4.0999999999999996</v>
      </c>
      <c r="G77" s="3">
        <f t="shared" si="19"/>
        <v>3.3929999999999998</v>
      </c>
      <c r="H77" s="6">
        <f t="shared" si="20"/>
        <v>4.5500000000000025</v>
      </c>
      <c r="I77" s="10">
        <f t="shared" si="21"/>
        <v>27.335999999999999</v>
      </c>
    </row>
    <row r="78" spans="1:9" x14ac:dyDescent="0.25">
      <c r="A78" s="3">
        <f t="shared" si="13"/>
        <v>3.4870000000000001</v>
      </c>
      <c r="B78" s="6">
        <f t="shared" si="14"/>
        <v>3.0166666666666657</v>
      </c>
      <c r="C78" s="3">
        <f t="shared" si="15"/>
        <v>3.4329999999999998</v>
      </c>
      <c r="D78" s="6">
        <f t="shared" si="16"/>
        <v>4.033333333333335</v>
      </c>
      <c r="E78" s="3">
        <f t="shared" si="17"/>
        <v>3.4350000000000001</v>
      </c>
      <c r="F78" s="6">
        <f t="shared" si="18"/>
        <v>3.5833333333333321</v>
      </c>
      <c r="G78" s="3">
        <f t="shared" si="19"/>
        <v>3.4060000000000001</v>
      </c>
      <c r="H78" s="6">
        <f t="shared" si="20"/>
        <v>4.033333333333335</v>
      </c>
      <c r="I78" s="10">
        <f t="shared" si="21"/>
        <v>27.48</v>
      </c>
    </row>
    <row r="79" spans="1:9" x14ac:dyDescent="0.25">
      <c r="A79" s="3">
        <f t="shared" si="13"/>
        <v>3.5779999999999998</v>
      </c>
      <c r="B79" s="6">
        <f t="shared" si="14"/>
        <v>2.0499999999999989</v>
      </c>
      <c r="C79" s="3">
        <f t="shared" si="15"/>
        <v>3.5209999999999999</v>
      </c>
      <c r="D79" s="6">
        <f t="shared" si="16"/>
        <v>3.0666666666666682</v>
      </c>
      <c r="E79" s="3">
        <f t="shared" si="17"/>
        <v>3.5310000000000001</v>
      </c>
      <c r="F79" s="6">
        <f t="shared" si="18"/>
        <v>2.6166666666666654</v>
      </c>
      <c r="G79" s="3">
        <f t="shared" si="19"/>
        <v>3.4769999999999999</v>
      </c>
      <c r="H79" s="6">
        <f t="shared" si="20"/>
        <v>3.0666666666666682</v>
      </c>
      <c r="I79" s="10">
        <f t="shared" si="21"/>
        <v>28.248000000000001</v>
      </c>
    </row>
    <row r="80" spans="1:9" x14ac:dyDescent="0.25">
      <c r="A80" s="3">
        <f t="shared" si="13"/>
        <v>3.5859999999999999</v>
      </c>
      <c r="B80" s="6">
        <f t="shared" si="14"/>
        <v>1.5499999999999989</v>
      </c>
      <c r="C80" s="3">
        <f t="shared" si="15"/>
        <v>3.5270000000000001</v>
      </c>
      <c r="D80" s="6">
        <f t="shared" si="16"/>
        <v>2.5666666666666682</v>
      </c>
      <c r="E80" s="3">
        <f t="shared" si="17"/>
        <v>3.5409999999999999</v>
      </c>
      <c r="F80" s="6">
        <f t="shared" si="18"/>
        <v>2.1166666666666654</v>
      </c>
      <c r="G80" s="3">
        <f t="shared" si="19"/>
        <v>3.492</v>
      </c>
      <c r="H80" s="6">
        <f t="shared" si="20"/>
        <v>2.5666666666666682</v>
      </c>
      <c r="I80" s="10">
        <f t="shared" si="21"/>
        <v>28.327999999999999</v>
      </c>
    </row>
    <row r="81" spans="1:9" x14ac:dyDescent="0.25">
      <c r="A81" s="3">
        <f t="shared" si="13"/>
        <v>3.593</v>
      </c>
      <c r="B81" s="6">
        <f t="shared" si="14"/>
        <v>0.99999999999999822</v>
      </c>
      <c r="C81" s="3">
        <f t="shared" si="15"/>
        <v>3.53</v>
      </c>
      <c r="D81" s="6">
        <f t="shared" si="16"/>
        <v>2.0166666666666675</v>
      </c>
      <c r="E81" s="3">
        <f t="shared" si="17"/>
        <v>3.548</v>
      </c>
      <c r="F81" s="6">
        <f t="shared" si="18"/>
        <v>1.5666666666666647</v>
      </c>
      <c r="G81" s="3">
        <f t="shared" si="19"/>
        <v>3.504</v>
      </c>
      <c r="H81" s="6">
        <f t="shared" si="20"/>
        <v>2.0166666666666675</v>
      </c>
      <c r="I81" s="10">
        <f t="shared" si="21"/>
        <v>28.384</v>
      </c>
    </row>
    <row r="82" spans="1:9" x14ac:dyDescent="0.25">
      <c r="A82" s="3">
        <f t="shared" si="13"/>
        <v>3.6070000000000002</v>
      </c>
      <c r="B82" s="6">
        <f t="shared" si="14"/>
        <v>0.55000000000000071</v>
      </c>
      <c r="C82" s="3">
        <f t="shared" si="15"/>
        <v>3.5390000000000001</v>
      </c>
      <c r="D82" s="6">
        <f t="shared" si="16"/>
        <v>1.56666666666667</v>
      </c>
      <c r="E82" s="3">
        <f t="shared" si="17"/>
        <v>3.5609999999999999</v>
      </c>
      <c r="F82" s="6">
        <f t="shared" si="18"/>
        <v>1.1166666666666671</v>
      </c>
      <c r="G82" s="3">
        <f t="shared" si="19"/>
        <v>3.5209999999999999</v>
      </c>
      <c r="H82" s="6">
        <f t="shared" si="20"/>
        <v>1.56666666666667</v>
      </c>
      <c r="I82" s="10">
        <f t="shared" si="21"/>
        <v>28.488</v>
      </c>
    </row>
    <row r="83" spans="1:9" x14ac:dyDescent="0.25">
      <c r="A83" s="3">
        <f t="shared" si="13"/>
        <v>3.65</v>
      </c>
      <c r="B83" s="6">
        <f t="shared" si="14"/>
        <v>0</v>
      </c>
      <c r="C83" s="3">
        <f t="shared" si="15"/>
        <v>3.5750000000000002</v>
      </c>
      <c r="D83" s="6">
        <f t="shared" si="16"/>
        <v>1.0166666666666693</v>
      </c>
      <c r="E83" s="3">
        <f t="shared" si="17"/>
        <v>3.6070000000000002</v>
      </c>
      <c r="F83" s="6">
        <f t="shared" si="18"/>
        <v>0.56666666666666643</v>
      </c>
      <c r="G83" s="3">
        <f t="shared" si="19"/>
        <v>3.5680000000000001</v>
      </c>
      <c r="H83" s="6">
        <f t="shared" si="20"/>
        <v>1.0166666666666693</v>
      </c>
      <c r="I83" s="10">
        <f t="shared" si="21"/>
        <v>28.856000000000002</v>
      </c>
    </row>
    <row r="84" spans="1:9" x14ac:dyDescent="0.25">
      <c r="C84" s="3">
        <f t="shared" si="15"/>
        <v>3.6139999999999999</v>
      </c>
      <c r="D84" s="6">
        <f t="shared" si="16"/>
        <v>0.45000000000000284</v>
      </c>
      <c r="E84" s="3">
        <f t="shared" si="17"/>
        <v>3.6579999999999999</v>
      </c>
      <c r="F84" s="6">
        <f t="shared" si="18"/>
        <v>0</v>
      </c>
      <c r="G84" s="3">
        <f t="shared" si="19"/>
        <v>3.6219999999999999</v>
      </c>
      <c r="H84" s="6">
        <f t="shared" si="20"/>
        <v>0.45000000000000284</v>
      </c>
      <c r="I84" s="10">
        <f t="shared" si="21"/>
        <v>29.263999999999999</v>
      </c>
    </row>
    <row r="85" spans="1:9" x14ac:dyDescent="0.25">
      <c r="C85" s="3">
        <f t="shared" si="15"/>
        <v>3.657</v>
      </c>
      <c r="D85" s="6">
        <f t="shared" si="16"/>
        <v>0</v>
      </c>
      <c r="G85" s="3">
        <f t="shared" si="19"/>
        <v>3.6789999999999998</v>
      </c>
      <c r="H85" s="6">
        <f t="shared" si="2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data</vt:lpstr>
      <vt:lpstr>voltage vs time</vt:lpstr>
      <vt:lpstr>charge time left vs V by cell</vt:lpstr>
      <vt:lpstr>charge time left vs v by pack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Jones</dc:creator>
  <cp:lastModifiedBy>Chris Jones</cp:lastModifiedBy>
  <dcterms:created xsi:type="dcterms:W3CDTF">2026-04-20T03:32:32Z</dcterms:created>
  <dcterms:modified xsi:type="dcterms:W3CDTF">2026-04-20T13:57:36Z</dcterms:modified>
</cp:coreProperties>
</file>