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cjones\Documents\"/>
    </mc:Choice>
  </mc:AlternateContent>
  <xr:revisionPtr revIDLastSave="0" documentId="13_ncr:1_{37100A28-D598-420A-83D3-9C50F5C28222}" xr6:coauthVersionLast="44" xr6:coauthVersionMax="44" xr10:uidLastSave="{00000000-0000-0000-0000-000000000000}"/>
  <bookViews>
    <workbookView xWindow="-120" yWindow="-120" windowWidth="38640" windowHeight="23640" xr2:uid="{98EF94E2-221C-4B12-AD2B-B120DFC2AB03}"/>
  </bookViews>
  <sheets>
    <sheet name="Chart1" sheetId="2" r:id="rId1"/>
    <sheet name="Sheet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9" i="1" l="1"/>
  <c r="B50" i="1"/>
  <c r="C50" i="1"/>
  <c r="E13" i="1" l="1"/>
  <c r="F14" i="1"/>
  <c r="E14" i="1"/>
  <c r="E15" i="1"/>
  <c r="F15" i="1" s="1"/>
  <c r="E12" i="1"/>
  <c r="D13" i="1"/>
  <c r="C14" i="1"/>
  <c r="B14" i="1"/>
  <c r="C15" i="1"/>
  <c r="B15" i="1"/>
  <c r="B16" i="1" s="1"/>
  <c r="C12" i="1"/>
  <c r="D12" i="1" s="1"/>
  <c r="C9" i="1"/>
  <c r="C8" i="1"/>
  <c r="F12" i="1" l="1"/>
  <c r="E16" i="1"/>
  <c r="F13" i="1"/>
  <c r="D15" i="1"/>
  <c r="D14" i="1"/>
  <c r="C16" i="1"/>
  <c r="D16" i="1" s="1"/>
  <c r="B17" i="1"/>
  <c r="B20" i="1" s="1"/>
  <c r="F16" i="1" l="1"/>
</calcChain>
</file>

<file path=xl/sharedStrings.xml><?xml version="1.0" encoding="utf-8"?>
<sst xmlns="http://schemas.openxmlformats.org/spreadsheetml/2006/main" count="48" uniqueCount="44">
  <si>
    <t>US</t>
  </si>
  <si>
    <t>personal gasoline</t>
  </si>
  <si>
    <t>subtotal</t>
  </si>
  <si>
    <t>portion of total</t>
  </si>
  <si>
    <t>world average</t>
  </si>
  <si>
    <t>world sustainable goal</t>
  </si>
  <si>
    <t>US per person average</t>
  </si>
  <si>
    <t>Jones family per person average</t>
  </si>
  <si>
    <t>household electricity</t>
  </si>
  <si>
    <t>household natural gas</t>
  </si>
  <si>
    <t>food estimate</t>
  </si>
  <si>
    <t>Direct personal control</t>
  </si>
  <si>
    <t>Out of our control</t>
  </si>
  <si>
    <t>Carbon Footprint</t>
  </si>
  <si>
    <t>US reduction required to be average</t>
  </si>
  <si>
    <t>US reduction required to be sustainable</t>
  </si>
  <si>
    <t>cost per ton of CO2</t>
  </si>
  <si>
    <t>Jones per person compared to US</t>
  </si>
  <si>
    <t>amount spent per person</t>
  </si>
  <si>
    <t>Takeaways:</t>
  </si>
  <si>
    <t>1.  Cost per ton of CO2 varies by an order of magnitude, so it’s not a good metric.</t>
  </si>
  <si>
    <t>We need to figure out where the other 64% is going so we can advocate solutions.</t>
  </si>
  <si>
    <t>due to less driving, higher fuel efficiency cars, residential solar, heavy</t>
  </si>
  <si>
    <t>home insulation, and low thermostat settings.  This is a good start, but</t>
  </si>
  <si>
    <t>we need to reduce about twice as much to do our share.  Getting rid of the</t>
  </si>
  <si>
    <t>Prius, switching to a heat pump and adding more solar will help, but without</t>
  </si>
  <si>
    <t xml:space="preserve">massive expensive batteries it would not solve the problem in winter, and </t>
  </si>
  <si>
    <t>2.  People can make 36% of the impact, so everyone needs to do their share.</t>
  </si>
  <si>
    <t>Metric tons of CO2 per year per person based on Aug 2018-July 2019.</t>
  </si>
  <si>
    <t>References include PG&amp;E, the EPA, the EIA and Wikipedia.</t>
  </si>
  <si>
    <t>Many numbers are estimates only so do not make any big decisions based upon this without further study.</t>
  </si>
  <si>
    <t>We need to advocate low carbon food production. Shone farm is teaching sustainable</t>
  </si>
  <si>
    <t>so their CSA is a good cause.</t>
  </si>
  <si>
    <t>Food production is 85% of the CO2 vs. 15% for transport, so local is good but not enough.</t>
  </si>
  <si>
    <t>plot data</t>
  </si>
  <si>
    <t>total</t>
  </si>
  <si>
    <t>Jones</t>
  </si>
  <si>
    <t>World</t>
  </si>
  <si>
    <t>sustainable</t>
  </si>
  <si>
    <t>out of our control</t>
  </si>
  <si>
    <t>food</t>
  </si>
  <si>
    <t xml:space="preserve">food is dominant.  Going vegan would save another 0.7 tons which would help some. </t>
  </si>
  <si>
    <t>3. Jones family is approximately 46% of average for things we can control</t>
  </si>
  <si>
    <t xml:space="preserve">4. Jones family is 80% of US average assuming uncontrolled is evenly distributed, 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</si>
</sst>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quot;$&quot;#,##0"/>
  </numFmts>
  <fonts count="2" x14ac:knownFonts="1">
    <font>
      <sz val="11"/>
      <color theme="1"/>
      <name val="Calibri"/>
      <family val="2"/>
      <scheme val="minor"/>
    </font>
    <font>
      <u/>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9" fontId="0" fillId="0" borderId="0" xfId="0" applyNumberFormat="1"/>
    <xf numFmtId="0" fontId="1" fillId="0" borderId="0" xfId="0" applyFont="1" applyAlignment="1">
      <alignment wrapText="1"/>
    </xf>
    <xf numFmtId="0" fontId="1" fillId="0" borderId="0" xfId="0" applyFont="1"/>
    <xf numFmtId="9" fontId="1" fillId="0" borderId="0" xfId="0" applyNumberFormat="1" applyFont="1"/>
    <xf numFmtId="0" fontId="0" fillId="0" borderId="0" xfId="0" applyFont="1"/>
    <xf numFmtId="9" fontId="0" fillId="0" borderId="0" xfId="0" applyNumberFormat="1" applyFont="1"/>
    <xf numFmtId="165" fontId="0" fillId="0" borderId="0" xfId="0" applyNumberFormat="1"/>
    <xf numFmtId="165" fontId="1" fillId="0" borderId="0" xfId="0" applyNumberFormat="1" applyFont="1"/>
    <xf numFmtId="165" fontId="0" fillId="0" borderId="0" xfId="0" applyNumberFormat="1" applyFont="1"/>
    <xf numFmtId="2" fontId="0" fillId="0" borderId="0" xfId="0" applyNumberFormat="1"/>
    <xf numFmtId="2" fontId="0" fillId="0" borderId="0" xfId="0" applyNumberFormat="1" applyFont="1"/>
    <xf numFmtId="2" fontId="1"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Metric</a:t>
            </a:r>
            <a:r>
              <a:rPr lang="en-US" baseline="0"/>
              <a:t> Tons of CO2 Per Person Per Year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Sheet1!$A$50</c:f>
              <c:strCache>
                <c:ptCount val="1"/>
                <c:pt idx="0">
                  <c:v>out of our control</c:v>
                </c:pt>
              </c:strCache>
            </c:strRef>
          </c:tx>
          <c:spPr>
            <a:solidFill>
              <a:srgbClr val="FFC000"/>
            </a:solidFill>
            <a:ln>
              <a:noFill/>
            </a:ln>
            <a:effectLst/>
          </c:spPr>
          <c:invertIfNegative val="0"/>
          <c:val>
            <c:numRef>
              <c:f>Sheet1!$B$50:$E$50</c:f>
              <c:numCache>
                <c:formatCode>General</c:formatCode>
                <c:ptCount val="4"/>
                <c:pt idx="0">
                  <c:v>12.57</c:v>
                </c:pt>
                <c:pt idx="1">
                  <c:v>12.600000000000001</c:v>
                </c:pt>
              </c:numCache>
            </c:numRef>
          </c:val>
          <c:extLst>
            <c:ext xmlns:c16="http://schemas.microsoft.com/office/drawing/2014/chart" uri="{C3380CC4-5D6E-409C-BE32-E72D297353CC}">
              <c16:uniqueId val="{00000001-314D-4AA5-981D-2824E448220E}"/>
            </c:ext>
          </c:extLst>
        </c:ser>
        <c:ser>
          <c:idx val="2"/>
          <c:order val="1"/>
          <c:tx>
            <c:strRef>
              <c:f>Sheet1!$A$51</c:f>
              <c:strCache>
                <c:ptCount val="1"/>
                <c:pt idx="0">
                  <c:v>personal gasoline</c:v>
                </c:pt>
              </c:strCache>
            </c:strRef>
          </c:tx>
          <c:spPr>
            <a:solidFill>
              <a:srgbClr val="92D050"/>
            </a:solidFill>
            <a:ln>
              <a:noFill/>
            </a:ln>
            <a:effectLst/>
          </c:spPr>
          <c:invertIfNegative val="0"/>
          <c:val>
            <c:numRef>
              <c:f>Sheet1!$B$51:$E$51</c:f>
              <c:numCache>
                <c:formatCode>General</c:formatCode>
                <c:ptCount val="4"/>
                <c:pt idx="0">
                  <c:v>4</c:v>
                </c:pt>
                <c:pt idx="1">
                  <c:v>0.68</c:v>
                </c:pt>
              </c:numCache>
            </c:numRef>
          </c:val>
          <c:extLst>
            <c:ext xmlns:c16="http://schemas.microsoft.com/office/drawing/2014/chart" uri="{C3380CC4-5D6E-409C-BE32-E72D297353CC}">
              <c16:uniqueId val="{00000002-314D-4AA5-981D-2824E448220E}"/>
            </c:ext>
          </c:extLst>
        </c:ser>
        <c:ser>
          <c:idx val="3"/>
          <c:order val="2"/>
          <c:tx>
            <c:strRef>
              <c:f>Sheet1!$A$52</c:f>
              <c:strCache>
                <c:ptCount val="1"/>
                <c:pt idx="0">
                  <c:v>food</c:v>
                </c:pt>
              </c:strCache>
            </c:strRef>
          </c:tx>
          <c:spPr>
            <a:solidFill>
              <a:srgbClr val="00B050"/>
            </a:solidFill>
            <a:ln>
              <a:noFill/>
            </a:ln>
            <a:effectLst/>
          </c:spPr>
          <c:invertIfNegative val="0"/>
          <c:val>
            <c:numRef>
              <c:f>Sheet1!$B$52:$E$52</c:f>
              <c:numCache>
                <c:formatCode>General</c:formatCode>
                <c:ptCount val="4"/>
                <c:pt idx="0">
                  <c:v>2</c:v>
                </c:pt>
                <c:pt idx="1">
                  <c:v>1.7</c:v>
                </c:pt>
              </c:numCache>
            </c:numRef>
          </c:val>
          <c:extLst>
            <c:ext xmlns:c16="http://schemas.microsoft.com/office/drawing/2014/chart" uri="{C3380CC4-5D6E-409C-BE32-E72D297353CC}">
              <c16:uniqueId val="{00000003-314D-4AA5-981D-2824E448220E}"/>
            </c:ext>
          </c:extLst>
        </c:ser>
        <c:ser>
          <c:idx val="4"/>
          <c:order val="3"/>
          <c:tx>
            <c:strRef>
              <c:f>Sheet1!$A$53</c:f>
              <c:strCache>
                <c:ptCount val="1"/>
                <c:pt idx="0">
                  <c:v>household natural gas</c:v>
                </c:pt>
              </c:strCache>
            </c:strRef>
          </c:tx>
          <c:spPr>
            <a:solidFill>
              <a:srgbClr val="00B0F0"/>
            </a:solidFill>
            <a:ln>
              <a:noFill/>
            </a:ln>
            <a:effectLst/>
          </c:spPr>
          <c:invertIfNegative val="0"/>
          <c:val>
            <c:numRef>
              <c:f>Sheet1!$B$53:$E$53</c:f>
              <c:numCache>
                <c:formatCode>General</c:formatCode>
                <c:ptCount val="4"/>
                <c:pt idx="0">
                  <c:v>0.83</c:v>
                </c:pt>
                <c:pt idx="1">
                  <c:v>0.57999999999999996</c:v>
                </c:pt>
              </c:numCache>
            </c:numRef>
          </c:val>
          <c:extLst>
            <c:ext xmlns:c16="http://schemas.microsoft.com/office/drawing/2014/chart" uri="{C3380CC4-5D6E-409C-BE32-E72D297353CC}">
              <c16:uniqueId val="{00000004-314D-4AA5-981D-2824E448220E}"/>
            </c:ext>
          </c:extLst>
        </c:ser>
        <c:ser>
          <c:idx val="5"/>
          <c:order val="4"/>
          <c:tx>
            <c:strRef>
              <c:f>Sheet1!$A$54</c:f>
              <c:strCache>
                <c:ptCount val="1"/>
                <c:pt idx="0">
                  <c:v>household electricity</c:v>
                </c:pt>
              </c:strCache>
            </c:strRef>
          </c:tx>
          <c:spPr>
            <a:solidFill>
              <a:srgbClr val="0070C0"/>
            </a:solidFill>
            <a:ln>
              <a:noFill/>
            </a:ln>
            <a:effectLst/>
          </c:spPr>
          <c:invertIfNegative val="0"/>
          <c:val>
            <c:numRef>
              <c:f>Sheet1!$B$54:$E$54</c:f>
              <c:numCache>
                <c:formatCode>General</c:formatCode>
                <c:ptCount val="4"/>
                <c:pt idx="0">
                  <c:v>0.4</c:v>
                </c:pt>
                <c:pt idx="1">
                  <c:v>0.38</c:v>
                </c:pt>
              </c:numCache>
            </c:numRef>
          </c:val>
          <c:extLst>
            <c:ext xmlns:c16="http://schemas.microsoft.com/office/drawing/2014/chart" uri="{C3380CC4-5D6E-409C-BE32-E72D297353CC}">
              <c16:uniqueId val="{00000005-314D-4AA5-981D-2824E448220E}"/>
            </c:ext>
          </c:extLst>
        </c:ser>
        <c:ser>
          <c:idx val="0"/>
          <c:order val="5"/>
          <c:tx>
            <c:strRef>
              <c:f>Sheet1!$A$49</c:f>
              <c:strCache>
                <c:ptCount val="1"/>
                <c:pt idx="0">
                  <c:v>total</c:v>
                </c:pt>
              </c:strCache>
            </c:strRef>
          </c:tx>
          <c:spPr>
            <a:solidFill>
              <a:srgbClr val="7030A0"/>
            </a:solidFill>
            <a:ln>
              <a:noFill/>
            </a:ln>
            <a:effectLst/>
          </c:spPr>
          <c:invertIfNegative val="0"/>
          <c:val>
            <c:numRef>
              <c:f>Sheet1!$B$49:$E$49</c:f>
              <c:numCache>
                <c:formatCode>General</c:formatCode>
                <c:ptCount val="4"/>
                <c:pt idx="2">
                  <c:v>6</c:v>
                </c:pt>
                <c:pt idx="3">
                  <c:v>3</c:v>
                </c:pt>
              </c:numCache>
            </c:numRef>
          </c:val>
          <c:extLst>
            <c:ext xmlns:c16="http://schemas.microsoft.com/office/drawing/2014/chart" uri="{C3380CC4-5D6E-409C-BE32-E72D297353CC}">
              <c16:uniqueId val="{00000000-314D-4AA5-981D-2824E448220E}"/>
            </c:ext>
          </c:extLst>
        </c:ser>
        <c:dLbls>
          <c:showLegendKey val="0"/>
          <c:showVal val="0"/>
          <c:showCatName val="0"/>
          <c:showSerName val="0"/>
          <c:showPercent val="0"/>
          <c:showBubbleSize val="0"/>
        </c:dLbls>
        <c:gapWidth val="150"/>
        <c:overlap val="100"/>
        <c:axId val="868322176"/>
        <c:axId val="868321192"/>
      </c:barChart>
      <c:catAx>
        <c:axId val="868322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321192"/>
        <c:crosses val="autoZero"/>
        <c:auto val="1"/>
        <c:lblAlgn val="ctr"/>
        <c:lblOffset val="100"/>
        <c:noMultiLvlLbl val="0"/>
      </c:catAx>
      <c:valAx>
        <c:axId val="868321192"/>
        <c:scaling>
          <c:orientation val="minMax"/>
          <c:max val="2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Tons of CO2 per person per year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32217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83AF374-B28D-4BD4-B62E-F012F4E011FD}">
  <sheetPr/>
  <sheetViews>
    <sheetView tabSelected="1" zoomScale="196"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71937" cy="6295920"/>
    <xdr:graphicFrame macro="">
      <xdr:nvGraphicFramePr>
        <xdr:cNvPr id="2" name="Chart 1">
          <a:extLst>
            <a:ext uri="{FF2B5EF4-FFF2-40B4-BE49-F238E27FC236}">
              <a16:creationId xmlns:a16="http://schemas.microsoft.com/office/drawing/2014/main" id="{70E371F8-8953-462A-AFE1-7615FD90BD6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0.15932</cdr:x>
      <cdr:y>0.08146</cdr:y>
    </cdr:from>
    <cdr:to>
      <cdr:x>0.21062</cdr:x>
      <cdr:y>0.13217</cdr:y>
    </cdr:to>
    <cdr:sp macro="" textlink="">
      <cdr:nvSpPr>
        <cdr:cNvPr id="2" name="TextBox 1">
          <a:extLst xmlns:a="http://schemas.openxmlformats.org/drawingml/2006/main">
            <a:ext uri="{FF2B5EF4-FFF2-40B4-BE49-F238E27FC236}">
              <a16:creationId xmlns:a16="http://schemas.microsoft.com/office/drawing/2014/main" id="{53E06823-8F1C-4B0F-AE96-62A98C4D7E82}"/>
            </a:ext>
          </a:extLst>
        </cdr:cNvPr>
        <cdr:cNvSpPr txBox="1"/>
      </cdr:nvSpPr>
      <cdr:spPr>
        <a:xfrm xmlns:a="http://schemas.openxmlformats.org/drawingml/2006/main">
          <a:off x="1381649" y="512885"/>
          <a:ext cx="444848" cy="3192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U.S.</a:t>
          </a:r>
        </a:p>
      </cdr:txBody>
    </cdr:sp>
  </cdr:relSizeAnchor>
  <cdr:relSizeAnchor xmlns:cdr="http://schemas.openxmlformats.org/drawingml/2006/chartDrawing">
    <cdr:from>
      <cdr:x>0.38202</cdr:x>
      <cdr:y>0.20923</cdr:y>
    </cdr:from>
    <cdr:to>
      <cdr:x>0.444</cdr:x>
      <cdr:y>0.25994</cdr:y>
    </cdr:to>
    <cdr:sp macro="" textlink="">
      <cdr:nvSpPr>
        <cdr:cNvPr id="3" name="TextBox 1">
          <a:extLst xmlns:a="http://schemas.openxmlformats.org/drawingml/2006/main">
            <a:ext uri="{FF2B5EF4-FFF2-40B4-BE49-F238E27FC236}">
              <a16:creationId xmlns:a16="http://schemas.microsoft.com/office/drawing/2014/main" id="{37BF0AB3-E922-4FEE-8EE1-E53E24CC66EA}"/>
            </a:ext>
          </a:extLst>
        </cdr:cNvPr>
        <cdr:cNvSpPr txBox="1"/>
      </cdr:nvSpPr>
      <cdr:spPr>
        <a:xfrm xmlns:a="http://schemas.openxmlformats.org/drawingml/2006/main">
          <a:off x="3312815" y="1317311"/>
          <a:ext cx="537517" cy="3192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Jones family</a:t>
          </a:r>
        </a:p>
      </cdr:txBody>
    </cdr:sp>
  </cdr:relSizeAnchor>
  <cdr:relSizeAnchor xmlns:cdr="http://schemas.openxmlformats.org/drawingml/2006/chartDrawing">
    <cdr:from>
      <cdr:x>0.60712</cdr:x>
      <cdr:y>0.62735</cdr:y>
    </cdr:from>
    <cdr:to>
      <cdr:x>0.67109</cdr:x>
      <cdr:y>0.67806</cdr:y>
    </cdr:to>
    <cdr:sp macro="" textlink="">
      <cdr:nvSpPr>
        <cdr:cNvPr id="4" name="TextBox 1">
          <a:extLst xmlns:a="http://schemas.openxmlformats.org/drawingml/2006/main">
            <a:ext uri="{FF2B5EF4-FFF2-40B4-BE49-F238E27FC236}">
              <a16:creationId xmlns:a16="http://schemas.microsoft.com/office/drawing/2014/main" id="{37BF0AB3-E922-4FEE-8EE1-E53E24CC66EA}"/>
            </a:ext>
          </a:extLst>
        </cdr:cNvPr>
        <cdr:cNvSpPr txBox="1"/>
      </cdr:nvSpPr>
      <cdr:spPr>
        <a:xfrm xmlns:a="http://schemas.openxmlformats.org/drawingml/2006/main">
          <a:off x="5264917" y="3949770"/>
          <a:ext cx="554753" cy="3192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World</a:t>
          </a:r>
        </a:p>
      </cdr:txBody>
    </cdr:sp>
  </cdr:relSizeAnchor>
  <cdr:relSizeAnchor xmlns:cdr="http://schemas.openxmlformats.org/drawingml/2006/chartDrawing">
    <cdr:from>
      <cdr:x>0.82257</cdr:x>
      <cdr:y>0.74622</cdr:y>
    </cdr:from>
    <cdr:to>
      <cdr:x>0.92094</cdr:x>
      <cdr:y>0.79693</cdr:y>
    </cdr:to>
    <cdr:sp macro="" textlink="">
      <cdr:nvSpPr>
        <cdr:cNvPr id="5" name="TextBox 1">
          <a:extLst xmlns:a="http://schemas.openxmlformats.org/drawingml/2006/main">
            <a:ext uri="{FF2B5EF4-FFF2-40B4-BE49-F238E27FC236}">
              <a16:creationId xmlns:a16="http://schemas.microsoft.com/office/drawing/2014/main" id="{AAA03979-C470-4031-94A4-50978E7847F1}"/>
            </a:ext>
          </a:extLst>
        </cdr:cNvPr>
        <cdr:cNvSpPr txBox="1"/>
      </cdr:nvSpPr>
      <cdr:spPr>
        <a:xfrm xmlns:a="http://schemas.openxmlformats.org/drawingml/2006/main">
          <a:off x="7133283" y="4698162"/>
          <a:ext cx="853063" cy="3192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Sustainable</a:t>
          </a:r>
        </a:p>
      </cdr:txBody>
    </cdr:sp>
  </cdr:relSizeAnchor>
  <cdr:relSizeAnchor xmlns:cdr="http://schemas.openxmlformats.org/drawingml/2006/chartDrawing">
    <cdr:from>
      <cdr:x>0.22631</cdr:x>
      <cdr:y>0.32003</cdr:y>
    </cdr:from>
    <cdr:to>
      <cdr:x>0.36331</cdr:x>
      <cdr:y>0.39235</cdr:y>
    </cdr:to>
    <cdr:cxnSp macro="">
      <cdr:nvCxnSpPr>
        <cdr:cNvPr id="7" name="Straight Arrow Connector 6">
          <a:extLst xmlns:a="http://schemas.openxmlformats.org/drawingml/2006/main">
            <a:ext uri="{FF2B5EF4-FFF2-40B4-BE49-F238E27FC236}">
              <a16:creationId xmlns:a16="http://schemas.microsoft.com/office/drawing/2014/main" id="{BCFF7607-55F8-4024-A4BD-FDBC7A970EE1}"/>
            </a:ext>
          </a:extLst>
        </cdr:cNvPr>
        <cdr:cNvCxnSpPr/>
      </cdr:nvCxnSpPr>
      <cdr:spPr>
        <a:xfrm xmlns:a="http://schemas.openxmlformats.org/drawingml/2006/main">
          <a:off x="1962569" y="2014904"/>
          <a:ext cx="1188008" cy="455316"/>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0.22692</cdr:x>
      <cdr:y>0.20865</cdr:y>
    </cdr:from>
    <cdr:to>
      <cdr:x>0.36331</cdr:x>
      <cdr:y>0.34331</cdr:y>
    </cdr:to>
    <cdr:cxnSp macro="">
      <cdr:nvCxnSpPr>
        <cdr:cNvPr id="9" name="Straight Arrow Connector 8">
          <a:extLst xmlns:a="http://schemas.openxmlformats.org/drawingml/2006/main">
            <a:ext uri="{FF2B5EF4-FFF2-40B4-BE49-F238E27FC236}">
              <a16:creationId xmlns:a16="http://schemas.microsoft.com/office/drawing/2014/main" id="{098DBC11-26A0-454E-8E28-F682B0E81F2A}"/>
            </a:ext>
          </a:extLst>
        </cdr:cNvPr>
        <cdr:cNvCxnSpPr/>
      </cdr:nvCxnSpPr>
      <cdr:spPr>
        <a:xfrm xmlns:a="http://schemas.openxmlformats.org/drawingml/2006/main">
          <a:off x="1967802" y="1313613"/>
          <a:ext cx="1182775" cy="84782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0.22692</cdr:x>
      <cdr:y>0.15129</cdr:y>
    </cdr:from>
    <cdr:to>
      <cdr:x>0.36391</cdr:x>
      <cdr:y>0.30341</cdr:y>
    </cdr:to>
    <cdr:cxnSp macro="">
      <cdr:nvCxnSpPr>
        <cdr:cNvPr id="11" name="Straight Arrow Connector 10">
          <a:extLst xmlns:a="http://schemas.openxmlformats.org/drawingml/2006/main">
            <a:ext uri="{FF2B5EF4-FFF2-40B4-BE49-F238E27FC236}">
              <a16:creationId xmlns:a16="http://schemas.microsoft.com/office/drawing/2014/main" id="{60A947C9-4568-4A09-AC8D-7C905C5D8C21}"/>
            </a:ext>
          </a:extLst>
        </cdr:cNvPr>
        <cdr:cNvCxnSpPr/>
      </cdr:nvCxnSpPr>
      <cdr:spPr>
        <a:xfrm xmlns:a="http://schemas.openxmlformats.org/drawingml/2006/main">
          <a:off x="1967802" y="952500"/>
          <a:ext cx="1188008" cy="957734"/>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0.22631</cdr:x>
      <cdr:y>0.12801</cdr:y>
    </cdr:from>
    <cdr:to>
      <cdr:x>0.36331</cdr:x>
      <cdr:y>0.28263</cdr:y>
    </cdr:to>
    <cdr:cxnSp macro="">
      <cdr:nvCxnSpPr>
        <cdr:cNvPr id="13" name="Straight Arrow Connector 12">
          <a:extLst xmlns:a="http://schemas.openxmlformats.org/drawingml/2006/main">
            <a:ext uri="{FF2B5EF4-FFF2-40B4-BE49-F238E27FC236}">
              <a16:creationId xmlns:a16="http://schemas.microsoft.com/office/drawing/2014/main" id="{2F14720A-0DF9-4C31-B383-189FC92CE5F8}"/>
            </a:ext>
          </a:extLst>
        </cdr:cNvPr>
        <cdr:cNvCxnSpPr/>
      </cdr:nvCxnSpPr>
      <cdr:spPr>
        <a:xfrm xmlns:a="http://schemas.openxmlformats.org/drawingml/2006/main">
          <a:off x="1962569" y="805962"/>
          <a:ext cx="1188008" cy="973434"/>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0.45625</cdr:x>
      <cdr:y>0.54946</cdr:y>
    </cdr:from>
    <cdr:to>
      <cdr:x>0.94267</cdr:x>
      <cdr:y>0.5852</cdr:y>
    </cdr:to>
    <cdr:sp macro="" textlink="">
      <cdr:nvSpPr>
        <cdr:cNvPr id="14" name="TextBox 13">
          <a:extLst xmlns:a="http://schemas.openxmlformats.org/drawingml/2006/main">
            <a:ext uri="{FF2B5EF4-FFF2-40B4-BE49-F238E27FC236}">
              <a16:creationId xmlns:a16="http://schemas.microsoft.com/office/drawing/2014/main" id="{98BCE413-4797-4181-BD0A-E7F017A10F04}"/>
            </a:ext>
          </a:extLst>
        </cdr:cNvPr>
        <cdr:cNvSpPr txBox="1"/>
      </cdr:nvSpPr>
      <cdr:spPr>
        <a:xfrm xmlns:a="http://schemas.openxmlformats.org/drawingml/2006/main">
          <a:off x="3956537" y="3459355"/>
          <a:ext cx="4218216" cy="2250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assume the</a:t>
          </a:r>
          <a:r>
            <a:rPr lang="en-US" sz="1100" baseline="0"/>
            <a:t> rest is distributed evenly</a:t>
          </a:r>
          <a:endParaRPr lang="en-US" sz="1100"/>
        </a:p>
      </cdr:txBody>
    </cdr:sp>
  </cdr:relSizeAnchor>
  <cdr:relSizeAnchor xmlns:cdr="http://schemas.openxmlformats.org/drawingml/2006/chartDrawing">
    <cdr:from>
      <cdr:x>0.22812</cdr:x>
      <cdr:y>0.56941</cdr:y>
    </cdr:from>
    <cdr:to>
      <cdr:x>0.36572</cdr:x>
      <cdr:y>0.56941</cdr:y>
    </cdr:to>
    <cdr:cxnSp macro="">
      <cdr:nvCxnSpPr>
        <cdr:cNvPr id="16" name="Straight Arrow Connector 15">
          <a:extLst xmlns:a="http://schemas.openxmlformats.org/drawingml/2006/main">
            <a:ext uri="{FF2B5EF4-FFF2-40B4-BE49-F238E27FC236}">
              <a16:creationId xmlns:a16="http://schemas.microsoft.com/office/drawing/2014/main" id="{F2C0E056-32CE-46A7-91D7-280D3F3C6DA6}"/>
            </a:ext>
          </a:extLst>
        </cdr:cNvPr>
        <cdr:cNvCxnSpPr/>
      </cdr:nvCxnSpPr>
      <cdr:spPr>
        <a:xfrm xmlns:a="http://schemas.openxmlformats.org/drawingml/2006/main">
          <a:off x="1978269" y="3584959"/>
          <a:ext cx="1193242" cy="0"/>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0.45444</cdr:x>
      <cdr:y>0.25745</cdr:y>
    </cdr:from>
    <cdr:to>
      <cdr:x>1</cdr:x>
      <cdr:y>0.29319</cdr:y>
    </cdr:to>
    <cdr:sp macro="" textlink="">
      <cdr:nvSpPr>
        <cdr:cNvPr id="17" name="TextBox 1">
          <a:extLst xmlns:a="http://schemas.openxmlformats.org/drawingml/2006/main">
            <a:ext uri="{FF2B5EF4-FFF2-40B4-BE49-F238E27FC236}">
              <a16:creationId xmlns:a16="http://schemas.microsoft.com/office/drawing/2014/main" id="{1E50B237-C185-437E-83BE-359F944A4819}"/>
            </a:ext>
          </a:extLst>
        </cdr:cNvPr>
        <cdr:cNvSpPr txBox="1"/>
      </cdr:nvSpPr>
      <cdr:spPr>
        <a:xfrm xmlns:a="http://schemas.openxmlformats.org/drawingml/2006/main">
          <a:off x="3940838" y="1620855"/>
          <a:ext cx="4731099" cy="2250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8% less:</a:t>
          </a:r>
          <a:r>
            <a:rPr lang="en-US" sz="1100" baseline="0"/>
            <a:t> cool summers, no air conditioning and PVs, but we charge EVs at home</a:t>
          </a:r>
          <a:endParaRPr lang="en-US" sz="1100"/>
        </a:p>
      </cdr:txBody>
    </cdr:sp>
  </cdr:relSizeAnchor>
  <cdr:relSizeAnchor xmlns:cdr="http://schemas.openxmlformats.org/drawingml/2006/chartDrawing">
    <cdr:from>
      <cdr:x>0.449</cdr:x>
      <cdr:y>0.32893</cdr:y>
    </cdr:from>
    <cdr:to>
      <cdr:x>0.97075</cdr:x>
      <cdr:y>0.36468</cdr:y>
    </cdr:to>
    <cdr:sp macro="" textlink="">
      <cdr:nvSpPr>
        <cdr:cNvPr id="18" name="TextBox 1">
          <a:extLst xmlns:a="http://schemas.openxmlformats.org/drawingml/2006/main">
            <a:ext uri="{FF2B5EF4-FFF2-40B4-BE49-F238E27FC236}">
              <a16:creationId xmlns:a16="http://schemas.microsoft.com/office/drawing/2014/main" id="{1E50B237-C185-437E-83BE-359F944A4819}"/>
            </a:ext>
          </a:extLst>
        </cdr:cNvPr>
        <cdr:cNvSpPr txBox="1"/>
      </cdr:nvSpPr>
      <cdr:spPr>
        <a:xfrm xmlns:a="http://schemas.openxmlformats.org/drawingml/2006/main">
          <a:off x="3893736" y="2070937"/>
          <a:ext cx="4524550" cy="2250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15% less</a:t>
          </a:r>
          <a:r>
            <a:rPr lang="en-US" sz="1100" baseline="0"/>
            <a:t> carbon from food: light meat eaters</a:t>
          </a:r>
          <a:endParaRPr lang="en-US" sz="1100"/>
        </a:p>
      </cdr:txBody>
    </cdr:sp>
  </cdr:relSizeAnchor>
  <cdr:relSizeAnchor xmlns:cdr="http://schemas.openxmlformats.org/drawingml/2006/chartDrawing">
    <cdr:from>
      <cdr:x>0.44961</cdr:x>
      <cdr:y>0.2806</cdr:y>
    </cdr:from>
    <cdr:to>
      <cdr:x>1</cdr:x>
      <cdr:y>0.31635</cdr:y>
    </cdr:to>
    <cdr:sp macro="" textlink="">
      <cdr:nvSpPr>
        <cdr:cNvPr id="19" name="TextBox 1">
          <a:extLst xmlns:a="http://schemas.openxmlformats.org/drawingml/2006/main">
            <a:ext uri="{FF2B5EF4-FFF2-40B4-BE49-F238E27FC236}">
              <a16:creationId xmlns:a16="http://schemas.microsoft.com/office/drawing/2014/main" id="{1E50B237-C185-437E-83BE-359F944A4819}"/>
            </a:ext>
          </a:extLst>
        </cdr:cNvPr>
        <cdr:cNvSpPr txBox="1"/>
      </cdr:nvSpPr>
      <cdr:spPr>
        <a:xfrm xmlns:a="http://schemas.openxmlformats.org/drawingml/2006/main">
          <a:off x="3898970" y="1766646"/>
          <a:ext cx="4772967" cy="2250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30% less natural</a:t>
          </a:r>
          <a:r>
            <a:rPr lang="en-US" sz="1100" baseline="0"/>
            <a:t> gas: warm winters, thick insulation and low thermostat setting</a:t>
          </a:r>
          <a:endParaRPr lang="en-US" sz="1100"/>
        </a:p>
      </cdr:txBody>
    </cdr:sp>
  </cdr:relSizeAnchor>
  <cdr:relSizeAnchor xmlns:cdr="http://schemas.openxmlformats.org/drawingml/2006/chartDrawing">
    <cdr:from>
      <cdr:x>0.45081</cdr:x>
      <cdr:y>0.37133</cdr:y>
    </cdr:from>
    <cdr:to>
      <cdr:x>0.96681</cdr:x>
      <cdr:y>0.43658</cdr:y>
    </cdr:to>
    <cdr:sp macro="" textlink="">
      <cdr:nvSpPr>
        <cdr:cNvPr id="20" name="TextBox 1">
          <a:extLst xmlns:a="http://schemas.openxmlformats.org/drawingml/2006/main">
            <a:ext uri="{FF2B5EF4-FFF2-40B4-BE49-F238E27FC236}">
              <a16:creationId xmlns:a16="http://schemas.microsoft.com/office/drawing/2014/main" id="{1E50B237-C185-437E-83BE-359F944A4819}"/>
            </a:ext>
          </a:extLst>
        </cdr:cNvPr>
        <cdr:cNvSpPr txBox="1"/>
      </cdr:nvSpPr>
      <cdr:spPr>
        <a:xfrm xmlns:a="http://schemas.openxmlformats.org/drawingml/2006/main">
          <a:off x="3909437" y="2337846"/>
          <a:ext cx="4474656" cy="4107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83% less personal</a:t>
          </a:r>
          <a:r>
            <a:rPr lang="en-US" sz="1100" baseline="0"/>
            <a:t> gasoline by</a:t>
          </a:r>
          <a:r>
            <a:rPr lang="en-US" sz="1100"/>
            <a:t> driving</a:t>
          </a:r>
          <a:r>
            <a:rPr lang="en-US" sz="1100" baseline="0"/>
            <a:t> electric and hybrid cars less miles</a:t>
          </a:r>
          <a:endParaRPr lang="en-US" sz="1100"/>
        </a:p>
      </cdr:txBody>
    </cdr:sp>
  </cdr:relSizeAnchor>
  <cdr:relSizeAnchor xmlns:cdr="http://schemas.openxmlformats.org/drawingml/2006/chartDrawing">
    <cdr:from>
      <cdr:x>0.48702</cdr:x>
      <cdr:y>0.06983</cdr:y>
    </cdr:from>
    <cdr:to>
      <cdr:x>1</cdr:x>
      <cdr:y>0.25009</cdr:y>
    </cdr:to>
    <cdr:sp macro="" textlink="">
      <cdr:nvSpPr>
        <cdr:cNvPr id="24" name="TextBox 23">
          <a:extLst xmlns:a="http://schemas.openxmlformats.org/drawingml/2006/main">
            <a:ext uri="{FF2B5EF4-FFF2-40B4-BE49-F238E27FC236}">
              <a16:creationId xmlns:a16="http://schemas.microsoft.com/office/drawing/2014/main" id="{A3A4829E-A7CC-4DB5-83C7-9ABD134E7BD8}"/>
            </a:ext>
          </a:extLst>
        </cdr:cNvPr>
        <cdr:cNvSpPr txBox="1"/>
      </cdr:nvSpPr>
      <cdr:spPr>
        <a:xfrm xmlns:a="http://schemas.openxmlformats.org/drawingml/2006/main">
          <a:off x="4223448" y="439615"/>
          <a:ext cx="4448489" cy="11349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u="sng"/>
            <a:t>Takeaways:</a:t>
          </a:r>
        </a:p>
        <a:p xmlns:a="http://schemas.openxmlformats.org/drawingml/2006/main">
          <a:r>
            <a:rPr lang="en-US" sz="1100"/>
            <a:t>- 36% is in our control</a:t>
          </a:r>
          <a:r>
            <a:rPr lang="en-US" sz="1100" baseline="0"/>
            <a:t> so we need to continue to improve on our part.  Further improvement ideas include more PVs, heat pump, eat less meat and more locally created food, and sell hybrid and go all electric.</a:t>
          </a:r>
        </a:p>
        <a:p xmlns:a="http://schemas.openxmlformats.org/drawingml/2006/main">
          <a:r>
            <a:rPr lang="en-US" sz="1100" baseline="0"/>
            <a:t>- We need to study what is outside of our control and advocate solutions.</a:t>
          </a:r>
        </a:p>
        <a:p xmlns:a="http://schemas.openxmlformats.org/drawingml/2006/main">
          <a:r>
            <a:rPr lang="en-US" sz="1100" baseline="0"/>
            <a:t>- We are a long way from sustainability.</a:t>
          </a:r>
          <a:endParaRPr lang="en-US" sz="1100"/>
        </a:p>
      </cdr:txBody>
    </cdr:sp>
  </cdr:relSizeAnchor>
  <cdr:relSizeAnchor xmlns:cdr="http://schemas.openxmlformats.org/drawingml/2006/chartDrawing">
    <cdr:from>
      <cdr:x>0.15751</cdr:x>
      <cdr:y>0.5478</cdr:y>
    </cdr:from>
    <cdr:to>
      <cdr:x>0.20881</cdr:x>
      <cdr:y>0.5852</cdr:y>
    </cdr:to>
    <cdr:sp macro="" textlink="">
      <cdr:nvSpPr>
        <cdr:cNvPr id="25" name="TextBox 24">
          <a:extLst xmlns:a="http://schemas.openxmlformats.org/drawingml/2006/main">
            <a:ext uri="{FF2B5EF4-FFF2-40B4-BE49-F238E27FC236}">
              <a16:creationId xmlns:a16="http://schemas.microsoft.com/office/drawing/2014/main" id="{1FF1837B-0AF5-446C-93B3-848C7AF348B7}"/>
            </a:ext>
          </a:extLst>
        </cdr:cNvPr>
        <cdr:cNvSpPr txBox="1"/>
      </cdr:nvSpPr>
      <cdr:spPr>
        <a:xfrm xmlns:a="http://schemas.openxmlformats.org/drawingml/2006/main">
          <a:off x="1365948" y="3448887"/>
          <a:ext cx="444849" cy="2355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66%</a:t>
          </a:r>
        </a:p>
      </cdr:txBody>
    </cdr:sp>
  </cdr:relSizeAnchor>
  <cdr:relSizeAnchor xmlns:cdr="http://schemas.openxmlformats.org/drawingml/2006/chartDrawing">
    <cdr:from>
      <cdr:x>0.15553</cdr:x>
      <cdr:y>0.29984</cdr:y>
    </cdr:from>
    <cdr:to>
      <cdr:x>0.20682</cdr:x>
      <cdr:y>0.33725</cdr:y>
    </cdr:to>
    <cdr:sp macro="" textlink="">
      <cdr:nvSpPr>
        <cdr:cNvPr id="26" name="TextBox 1">
          <a:extLst xmlns:a="http://schemas.openxmlformats.org/drawingml/2006/main">
            <a:ext uri="{FF2B5EF4-FFF2-40B4-BE49-F238E27FC236}">
              <a16:creationId xmlns:a16="http://schemas.microsoft.com/office/drawing/2014/main" id="{9C706AC2-1126-48E7-BCE4-8A4827E8D80F}"/>
            </a:ext>
          </a:extLst>
        </cdr:cNvPr>
        <cdr:cNvSpPr txBox="1"/>
      </cdr:nvSpPr>
      <cdr:spPr>
        <a:xfrm xmlns:a="http://schemas.openxmlformats.org/drawingml/2006/main">
          <a:off x="1348712" y="1887764"/>
          <a:ext cx="444849" cy="2355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20%</a:t>
          </a:r>
        </a:p>
      </cdr:txBody>
    </cdr:sp>
  </cdr:relSizeAnchor>
  <cdr:relSizeAnchor xmlns:cdr="http://schemas.openxmlformats.org/drawingml/2006/chartDrawing">
    <cdr:from>
      <cdr:x>0.15854</cdr:x>
      <cdr:y>0.19261</cdr:y>
    </cdr:from>
    <cdr:to>
      <cdr:x>0.20984</cdr:x>
      <cdr:y>0.23001</cdr:y>
    </cdr:to>
    <cdr:sp macro="" textlink="">
      <cdr:nvSpPr>
        <cdr:cNvPr id="27" name="TextBox 1">
          <a:extLst xmlns:a="http://schemas.openxmlformats.org/drawingml/2006/main">
            <a:ext uri="{FF2B5EF4-FFF2-40B4-BE49-F238E27FC236}">
              <a16:creationId xmlns:a16="http://schemas.microsoft.com/office/drawing/2014/main" id="{9C706AC2-1126-48E7-BCE4-8A4827E8D80F}"/>
            </a:ext>
          </a:extLst>
        </cdr:cNvPr>
        <cdr:cNvSpPr txBox="1"/>
      </cdr:nvSpPr>
      <cdr:spPr>
        <a:xfrm xmlns:a="http://schemas.openxmlformats.org/drawingml/2006/main">
          <a:off x="1374880" y="1212641"/>
          <a:ext cx="444849" cy="2355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10%</a:t>
          </a:r>
        </a:p>
      </cdr:txBody>
    </cdr:sp>
  </cdr:relSizeAnchor>
  <cdr:relSizeAnchor xmlns:cdr="http://schemas.openxmlformats.org/drawingml/2006/chartDrawing">
    <cdr:from>
      <cdr:x>0.16699</cdr:x>
      <cdr:y>0.13525</cdr:y>
    </cdr:from>
    <cdr:to>
      <cdr:x>0.21829</cdr:x>
      <cdr:y>0.17266</cdr:y>
    </cdr:to>
    <cdr:sp macro="" textlink="">
      <cdr:nvSpPr>
        <cdr:cNvPr id="28" name="TextBox 1">
          <a:extLst xmlns:a="http://schemas.openxmlformats.org/drawingml/2006/main">
            <a:ext uri="{FF2B5EF4-FFF2-40B4-BE49-F238E27FC236}">
              <a16:creationId xmlns:a16="http://schemas.microsoft.com/office/drawing/2014/main" id="{A4370DD2-AC2B-46C3-8E59-93A4C3F7852B}"/>
            </a:ext>
          </a:extLst>
        </cdr:cNvPr>
        <cdr:cNvSpPr txBox="1"/>
      </cdr:nvSpPr>
      <cdr:spPr>
        <a:xfrm xmlns:a="http://schemas.openxmlformats.org/drawingml/2006/main">
          <a:off x="1448149" y="851528"/>
          <a:ext cx="444849" cy="2355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4%</a:t>
          </a:r>
        </a:p>
      </cdr:txBody>
    </cdr:sp>
  </cdr:relSizeAnchor>
  <cdr:relSizeAnchor xmlns:cdr="http://schemas.openxmlformats.org/drawingml/2006/chartDrawing">
    <cdr:from>
      <cdr:x>0.1676</cdr:x>
      <cdr:y>0.11031</cdr:y>
    </cdr:from>
    <cdr:to>
      <cdr:x>0.21889</cdr:x>
      <cdr:y>0.14772</cdr:y>
    </cdr:to>
    <cdr:sp macro="" textlink="">
      <cdr:nvSpPr>
        <cdr:cNvPr id="29" name="TextBox 1">
          <a:extLst xmlns:a="http://schemas.openxmlformats.org/drawingml/2006/main">
            <a:ext uri="{FF2B5EF4-FFF2-40B4-BE49-F238E27FC236}">
              <a16:creationId xmlns:a16="http://schemas.microsoft.com/office/drawing/2014/main" id="{A4370DD2-AC2B-46C3-8E59-93A4C3F7852B}"/>
            </a:ext>
          </a:extLst>
        </cdr:cNvPr>
        <cdr:cNvSpPr txBox="1"/>
      </cdr:nvSpPr>
      <cdr:spPr>
        <a:xfrm xmlns:a="http://schemas.openxmlformats.org/drawingml/2006/main">
          <a:off x="1453382" y="694522"/>
          <a:ext cx="444849" cy="2355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2%</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14A14-5F8B-4285-96BF-97BB64E95CDE}">
  <dimension ref="A1:F54"/>
  <sheetViews>
    <sheetView topLeftCell="A4" workbookViewId="0">
      <selection activeCell="A47" sqref="A47"/>
    </sheetView>
  </sheetViews>
  <sheetFormatPr defaultRowHeight="15" x14ac:dyDescent="0.25"/>
  <cols>
    <col min="1" max="1" width="22.85546875" bestFit="1" customWidth="1"/>
    <col min="4" max="4" width="10.28515625" customWidth="1"/>
  </cols>
  <sheetData>
    <row r="1" spans="1:6" x14ac:dyDescent="0.25">
      <c r="A1" t="s">
        <v>13</v>
      </c>
    </row>
    <row r="3" spans="1:6" x14ac:dyDescent="0.25">
      <c r="A3" t="s">
        <v>28</v>
      </c>
    </row>
    <row r="4" spans="1:6" x14ac:dyDescent="0.25">
      <c r="A4" t="s">
        <v>29</v>
      </c>
    </row>
    <row r="5" spans="1:6" x14ac:dyDescent="0.25">
      <c r="A5" t="s">
        <v>30</v>
      </c>
    </row>
    <row r="7" spans="1:6" x14ac:dyDescent="0.25">
      <c r="A7" t="s">
        <v>0</v>
      </c>
      <c r="B7">
        <v>19.8</v>
      </c>
    </row>
    <row r="8" spans="1:6" x14ac:dyDescent="0.25">
      <c r="A8" t="s">
        <v>4</v>
      </c>
      <c r="B8">
        <v>6</v>
      </c>
      <c r="C8" s="1">
        <f>1-B8/B7</f>
        <v>0.69696969696969702</v>
      </c>
      <c r="D8" t="s">
        <v>14</v>
      </c>
    </row>
    <row r="9" spans="1:6" x14ac:dyDescent="0.25">
      <c r="A9" t="s">
        <v>5</v>
      </c>
      <c r="B9">
        <v>3</v>
      </c>
      <c r="C9" s="1">
        <f>1-B9/B7</f>
        <v>0.84848484848484851</v>
      </c>
      <c r="D9" t="s">
        <v>15</v>
      </c>
    </row>
    <row r="11" spans="1:6" ht="75" x14ac:dyDescent="0.25">
      <c r="A11" s="3" t="s">
        <v>11</v>
      </c>
      <c r="B11" s="2" t="s">
        <v>6</v>
      </c>
      <c r="C11" s="2" t="s">
        <v>7</v>
      </c>
      <c r="D11" s="2" t="s">
        <v>17</v>
      </c>
      <c r="E11" s="2" t="s">
        <v>18</v>
      </c>
      <c r="F11" s="2" t="s">
        <v>16</v>
      </c>
    </row>
    <row r="12" spans="1:6" x14ac:dyDescent="0.25">
      <c r="A12" t="s">
        <v>1</v>
      </c>
      <c r="B12" s="10">
        <v>4</v>
      </c>
      <c r="C12" s="10">
        <f>2.7/4</f>
        <v>0.67500000000000004</v>
      </c>
      <c r="D12" s="1">
        <f>C12/B12</f>
        <v>0.16875000000000001</v>
      </c>
      <c r="E12" s="7">
        <f>295*3.5/4</f>
        <v>258.125</v>
      </c>
      <c r="F12" s="7">
        <f>E12/C12</f>
        <v>382.40740740740739</v>
      </c>
    </row>
    <row r="13" spans="1:6" x14ac:dyDescent="0.25">
      <c r="A13" s="5" t="s">
        <v>10</v>
      </c>
      <c r="B13" s="11">
        <v>2</v>
      </c>
      <c r="C13" s="11">
        <v>1.7</v>
      </c>
      <c r="D13" s="6">
        <f>C13/B13</f>
        <v>0.85</v>
      </c>
      <c r="E13" s="9">
        <f>12*((150*30/4)+500)/4</f>
        <v>4875</v>
      </c>
      <c r="F13" s="9">
        <f>E13/C13</f>
        <v>2867.6470588235293</v>
      </c>
    </row>
    <row r="14" spans="1:6" x14ac:dyDescent="0.25">
      <c r="A14" s="5" t="s">
        <v>9</v>
      </c>
      <c r="B14" s="11">
        <f>3.3/4</f>
        <v>0.82499999999999996</v>
      </c>
      <c r="C14" s="11">
        <f>2.3/4</f>
        <v>0.57499999999999996</v>
      </c>
      <c r="D14" s="6">
        <f>C14/B14</f>
        <v>0.69696969696969691</v>
      </c>
      <c r="E14" s="7">
        <f>646/4</f>
        <v>161.5</v>
      </c>
      <c r="F14" s="7">
        <f>E14/C14</f>
        <v>280.86956521739131</v>
      </c>
    </row>
    <row r="15" spans="1:6" x14ac:dyDescent="0.25">
      <c r="A15" s="3" t="s">
        <v>8</v>
      </c>
      <c r="B15" s="12">
        <f>1.6/4</f>
        <v>0.4</v>
      </c>
      <c r="C15" s="12">
        <f>1.5/4</f>
        <v>0.375</v>
      </c>
      <c r="D15" s="4">
        <f>C15/B15</f>
        <v>0.9375</v>
      </c>
      <c r="E15" s="8">
        <f>1049/4</f>
        <v>262.25</v>
      </c>
      <c r="F15" s="8">
        <f>E15/C15</f>
        <v>699.33333333333337</v>
      </c>
    </row>
    <row r="16" spans="1:6" x14ac:dyDescent="0.25">
      <c r="A16" s="5" t="s">
        <v>2</v>
      </c>
      <c r="B16" s="11">
        <f>SUM(B12:B15)</f>
        <v>7.2250000000000005</v>
      </c>
      <c r="C16" s="11">
        <f>SUM(C12:C15)</f>
        <v>3.3250000000000002</v>
      </c>
      <c r="D16" s="6">
        <f>C16/B16</f>
        <v>0.46020761245674741</v>
      </c>
      <c r="E16" s="9">
        <f>SUM(E12:E15)</f>
        <v>5556.875</v>
      </c>
      <c r="F16" s="7">
        <f>E16/C16</f>
        <v>1671.2406015037593</v>
      </c>
    </row>
    <row r="17" spans="1:2" x14ac:dyDescent="0.25">
      <c r="A17" t="s">
        <v>3</v>
      </c>
      <c r="B17" s="1">
        <f>B16/B7</f>
        <v>0.36489898989898989</v>
      </c>
    </row>
    <row r="19" spans="1:2" x14ac:dyDescent="0.25">
      <c r="A19" t="s">
        <v>12</v>
      </c>
      <c r="B19" s="10">
        <f>B7-B16</f>
        <v>12.574999999999999</v>
      </c>
    </row>
    <row r="20" spans="1:2" x14ac:dyDescent="0.25">
      <c r="B20" s="1">
        <f>1-B17</f>
        <v>0.63510101010101017</v>
      </c>
    </row>
    <row r="22" spans="1:2" x14ac:dyDescent="0.25">
      <c r="A22" s="3" t="s">
        <v>19</v>
      </c>
    </row>
    <row r="24" spans="1:2" x14ac:dyDescent="0.25">
      <c r="A24" t="s">
        <v>20</v>
      </c>
    </row>
    <row r="26" spans="1:2" x14ac:dyDescent="0.25">
      <c r="A26" t="s">
        <v>27</v>
      </c>
    </row>
    <row r="28" spans="1:2" x14ac:dyDescent="0.25">
      <c r="A28" t="s">
        <v>42</v>
      </c>
    </row>
    <row r="29" spans="1:2" x14ac:dyDescent="0.25">
      <c r="A29" t="s">
        <v>22</v>
      </c>
    </row>
    <row r="30" spans="1:2" x14ac:dyDescent="0.25">
      <c r="A30" t="s">
        <v>23</v>
      </c>
    </row>
    <row r="31" spans="1:2" x14ac:dyDescent="0.25">
      <c r="A31" t="s">
        <v>24</v>
      </c>
    </row>
    <row r="32" spans="1:2" x14ac:dyDescent="0.25">
      <c r="A32" t="s">
        <v>25</v>
      </c>
    </row>
    <row r="33" spans="1:5" x14ac:dyDescent="0.25">
      <c r="A33" t="s">
        <v>26</v>
      </c>
    </row>
    <row r="34" spans="1:5" x14ac:dyDescent="0.25">
      <c r="A34" t="s">
        <v>41</v>
      </c>
    </row>
    <row r="35" spans="1:5" x14ac:dyDescent="0.25">
      <c r="A35" t="s">
        <v>33</v>
      </c>
    </row>
    <row r="36" spans="1:5" x14ac:dyDescent="0.25">
      <c r="A36" t="s">
        <v>31</v>
      </c>
    </row>
    <row r="37" spans="1:5" x14ac:dyDescent="0.25">
      <c r="A37" t="s">
        <v>32</v>
      </c>
    </row>
    <row r="39" spans="1:5" x14ac:dyDescent="0.25">
      <c r="A39" t="s">
        <v>43</v>
      </c>
    </row>
    <row r="40" spans="1:5" x14ac:dyDescent="0.25">
      <c r="A40" t="s">
        <v>21</v>
      </c>
    </row>
    <row r="47" spans="1:5" x14ac:dyDescent="0.25">
      <c r="A47" t="s">
        <v>34</v>
      </c>
    </row>
    <row r="48" spans="1:5" x14ac:dyDescent="0.25">
      <c r="B48" t="s">
        <v>0</v>
      </c>
      <c r="C48" t="s">
        <v>36</v>
      </c>
      <c r="D48" t="s">
        <v>37</v>
      </c>
      <c r="E48" t="s">
        <v>38</v>
      </c>
    </row>
    <row r="49" spans="1:5" x14ac:dyDescent="0.25">
      <c r="A49" t="s">
        <v>35</v>
      </c>
      <c r="D49">
        <v>6</v>
      </c>
      <c r="E49">
        <v>3</v>
      </c>
    </row>
    <row r="50" spans="1:5" x14ac:dyDescent="0.25">
      <c r="A50" t="s">
        <v>39</v>
      </c>
      <c r="B50">
        <f>19.8-7.23</f>
        <v>12.57</v>
      </c>
      <c r="C50">
        <f>19.8-7.2</f>
        <v>12.600000000000001</v>
      </c>
    </row>
    <row r="51" spans="1:5" x14ac:dyDescent="0.25">
      <c r="A51" t="s">
        <v>1</v>
      </c>
      <c r="B51">
        <v>4</v>
      </c>
      <c r="C51">
        <v>0.68</v>
      </c>
    </row>
    <row r="52" spans="1:5" x14ac:dyDescent="0.25">
      <c r="A52" t="s">
        <v>40</v>
      </c>
      <c r="B52">
        <v>2</v>
      </c>
      <c r="C52">
        <v>1.7</v>
      </c>
    </row>
    <row r="53" spans="1:5" x14ac:dyDescent="0.25">
      <c r="A53" t="s">
        <v>9</v>
      </c>
      <c r="B53">
        <v>0.83</v>
      </c>
      <c r="C53">
        <v>0.57999999999999996</v>
      </c>
    </row>
    <row r="54" spans="1:5" x14ac:dyDescent="0.25">
      <c r="A54" t="s">
        <v>8</v>
      </c>
      <c r="B54">
        <v>0.4</v>
      </c>
      <c r="C54">
        <v>0.38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Charts</vt:lpstr>
      </vt:variant>
      <vt:variant>
        <vt:i4>1</vt:i4>
      </vt:variant>
    </vt:vector>
  </HeadingPairs>
  <TitlesOfParts>
    <vt:vector size="2" baseType="lpstr">
      <vt:lpstr>Sheet1</vt:lpstr>
      <vt:lpstr>Chart1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JONES,CHRIS (K-Sonoma,ex1)</dc:creator>
  <cp:lastModifiedBy>JONES,CHRIS (K-Sonoma,ex1)</cp:lastModifiedBy>
  <dcterms:created xsi:type="dcterms:W3CDTF">2020-04-12T19:07:08Z</dcterms:created>
  <dcterms:modified xsi:type="dcterms:W3CDTF">2020-04-12T22:09:51Z</dcterms:modified>
</cp:coreProperties>
</file>